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9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3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7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1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3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27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29.xml" ContentType="application/vnd.openxmlformats-officedocument.drawingml.chartshape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31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33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4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35.xml" ContentType="application/vnd.openxmlformats-officedocument.drawingml.chartshape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3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37.xml" ContentType="application/vnd.openxmlformats-officedocument.drawingml.chartshapes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38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39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40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41.xml" ContentType="application/vnd.openxmlformats-officedocument.drawingml.chartshapes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42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3.xml" ContentType="application/vnd.openxmlformats-officedocument.drawingml.chartshapes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44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45.xml" ContentType="application/vnd.openxmlformats-officedocument.drawingml.chartshapes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7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48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49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50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51.xml" ContentType="application/vnd.openxmlformats-officedocument.drawingml.chartshapes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52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53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54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55.xml" ContentType="application/vnd.openxmlformats-officedocument.drawingml.chartshapes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56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57.xml" ContentType="application/vnd.openxmlformats-officedocument.drawingml.chartshapes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5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59.xml" ContentType="application/vnd.openxmlformats-officedocument.drawingml.chartshapes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60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drawings/drawing61.xml" ContentType="application/vnd.openxmlformats-officedocument.drawingml.chartshapes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62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drawings/drawing63.xml" ContentType="application/vnd.openxmlformats-officedocument.drawingml.chartshapes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4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65.xml" ContentType="application/vnd.openxmlformats-officedocument.drawingml.chartshapes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66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67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68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drawings/drawing69.xml" ContentType="application/vnd.openxmlformats-officedocument.drawingml.chartshapes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70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71.xml" ContentType="application/vnd.openxmlformats-officedocument.drawingml.chartshapes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72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73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4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75.xml" ContentType="application/vnd.openxmlformats-officedocument.drawingml.chartshapes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76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77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78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79.xml" ContentType="application/vnd.openxmlformats-officedocument.drawingml.chartshapes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80.xml" ContentType="application/vnd.openxmlformats-officedocument.drawing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drawings/drawing81.xml" ContentType="application/vnd.openxmlformats-officedocument.drawingml.chartshapes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82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83.xml" ContentType="application/vnd.openxmlformats-officedocument.drawingml.chartshapes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84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drawings/drawing85.xml" ContentType="application/vnd.openxmlformats-officedocument.drawingml.chartshapes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86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drawings/drawing87.xml" ContentType="application/vnd.openxmlformats-officedocument.drawingml.chartshapes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drawings/drawing89.xml" ContentType="application/vnd.openxmlformats-officedocument.drawingml.chartshapes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90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drawings/drawing91.xml" ContentType="application/vnd.openxmlformats-officedocument.drawingml.chartshapes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92.xml" ContentType="application/vnd.openxmlformats-officedocument.drawing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drawings/drawing93.xml" ContentType="application/vnd.openxmlformats-officedocument.drawingml.chartshapes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94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drawings/drawing95.xml" ContentType="application/vnd.openxmlformats-officedocument.drawingml.chartshapes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96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drawings/drawing97.xml" ContentType="application/vnd.openxmlformats-officedocument.drawingml.chartshapes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98.xml" ContentType="application/vnd.openxmlformats-officedocument.drawing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drawings/drawing99.xml" ContentType="application/vnd.openxmlformats-officedocument.drawingml.chartshapes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100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drawings/drawing101.xml" ContentType="application/vnd.openxmlformats-officedocument.drawingml.chartshapes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drawings/drawing102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drawings/drawing103.xml" ContentType="application/vnd.openxmlformats-officedocument.drawingml.chartshapes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104.xml" ContentType="application/vnd.openxmlformats-officedocument.drawing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drawings/drawing105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106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drawings/drawing107.xml" ContentType="application/vnd.openxmlformats-officedocument.drawingml.chartshapes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drawings/drawing108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drawings/drawing109.xml" ContentType="application/vnd.openxmlformats-officedocument.drawingml.chartshapes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110.xml" ContentType="application/vnd.openxmlformats-officedocument.drawing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111.xml" ContentType="application/vnd.openxmlformats-officedocument.drawingml.chartshapes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112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drawings/drawing113.xml" ContentType="application/vnd.openxmlformats-officedocument.drawingml.chartshapes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drawings/drawing114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drawings/drawing115.xml" ContentType="application/vnd.openxmlformats-officedocument.drawingml.chartshapes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116.xml" ContentType="application/vnd.openxmlformats-officedocument.drawing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drawings/drawing117.xml" ContentType="application/vnd.openxmlformats-officedocument.drawingml.chartshapes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11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drawings/drawing119.xml" ContentType="application/vnd.openxmlformats-officedocument.drawingml.chartshapes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drawings/drawing120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drawings/drawing121.xml" ContentType="application/vnd.openxmlformats-officedocument.drawingml.chartshapes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drawings/drawing122.xml" ContentType="application/vnd.openxmlformats-officedocument.drawing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drawings/drawing123.xml" ContentType="application/vnd.openxmlformats-officedocument.drawingml.chartshapes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drawings/drawing124.xml" ContentType="application/vnd.openxmlformats-officedocument.drawing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drawings/drawing125.xml" ContentType="application/vnd.openxmlformats-officedocument.drawingml.chartshapes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drawings/drawing126.xml" ContentType="application/vnd.openxmlformats-officedocument.drawing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drawings/drawing127.xml" ContentType="application/vnd.openxmlformats-officedocument.drawingml.chartshapes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drawings/drawing128.xml" ContentType="application/vnd.openxmlformats-officedocument.drawing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drawings/drawing129.xml" ContentType="application/vnd.openxmlformats-officedocument.drawingml.chartshapes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drawings/drawing130.xml" ContentType="application/vnd.openxmlformats-officedocument.drawing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drawings/drawing131.xml" ContentType="application/vnd.openxmlformats-officedocument.drawingml.chartshapes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drawings/drawing132.xml" ContentType="application/vnd.openxmlformats-officedocument.drawing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drawings/drawing133.xml" ContentType="application/vnd.openxmlformats-officedocument.drawingml.chartshapes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drawings/drawing134.xml" ContentType="application/vnd.openxmlformats-officedocument.drawing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drawings/drawing135.xml" ContentType="application/vnd.openxmlformats-officedocument.drawingml.chartshapes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drawings/drawing136.xml" ContentType="application/vnd.openxmlformats-officedocument.drawing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drawings/drawing137.xml" ContentType="application/vnd.openxmlformats-officedocument.drawingml.chartshapes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drawings/drawing138.xml" ContentType="application/vnd.openxmlformats-officedocument.drawing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drawings/drawing139.xml" ContentType="application/vnd.openxmlformats-officedocument.drawingml.chartshapes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drawings/drawing140.xml" ContentType="application/vnd.openxmlformats-officedocument.drawing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drawings/drawing141.xml" ContentType="application/vnd.openxmlformats-officedocument.drawingml.chartshapes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drawings/drawing142.xml" ContentType="application/vnd.openxmlformats-officedocument.drawing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drawings/drawing143.xml" ContentType="application/vnd.openxmlformats-officedocument.drawingml.chartshapes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drawings/drawing144.xml" ContentType="application/vnd.openxmlformats-officedocument.drawing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drawings/drawing145.xml" ContentType="application/vnd.openxmlformats-officedocument.drawingml.chartshapes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drawings/drawing146.xml" ContentType="application/vnd.openxmlformats-officedocument.drawing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drawings/drawing147.xml" ContentType="application/vnd.openxmlformats-officedocument.drawingml.chartshapes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drawings/drawing148.xml" ContentType="application/vnd.openxmlformats-officedocument.drawing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drawings/drawing149.xml" ContentType="application/vnd.openxmlformats-officedocument.drawingml.chartshapes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drawings/drawing150.xml" ContentType="application/vnd.openxmlformats-officedocument.drawing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drawings/drawing151.xml" ContentType="application/vnd.openxmlformats-officedocument.drawingml.chartshapes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drawings/drawing152.xml" ContentType="application/vnd.openxmlformats-officedocument.drawing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drawings/drawing153.xml" ContentType="application/vnd.openxmlformats-officedocument.drawingml.chartshapes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drawings/drawing154.xml" ContentType="application/vnd.openxmlformats-officedocument.drawing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drawings/drawing155.xml" ContentType="application/vnd.openxmlformats-officedocument.drawingml.chartshapes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drawings/drawing156.xml" ContentType="application/vnd.openxmlformats-officedocument.drawing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drawings/drawing157.xml" ContentType="application/vnd.openxmlformats-officedocument.drawingml.chartshapes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drawings/drawing158.xml" ContentType="application/vnd.openxmlformats-officedocument.drawing+xml"/>
  <Override PartName="/xl/charts/chart781.xml" ContentType="application/vnd.openxmlformats-officedocument.drawingml.chart+xml"/>
  <Override PartName="/xl/charts/chart782.xml" ContentType="application/vnd.openxmlformats-officedocument.drawingml.chart+xml"/>
  <Override PartName="/xl/charts/chart783.xml" ContentType="application/vnd.openxmlformats-officedocument.drawingml.chart+xml"/>
  <Override PartName="/xl/charts/chart784.xml" ContentType="application/vnd.openxmlformats-officedocument.drawingml.chart+xml"/>
  <Override PartName="/xl/charts/chart785.xml" ContentType="application/vnd.openxmlformats-officedocument.drawingml.chart+xml"/>
  <Override PartName="/xl/charts/chart786.xml" ContentType="application/vnd.openxmlformats-officedocument.drawingml.chart+xml"/>
  <Override PartName="/xl/charts/chart787.xml" ContentType="application/vnd.openxmlformats-officedocument.drawingml.chart+xml"/>
  <Override PartName="/xl/drawings/drawing159.xml" ContentType="application/vnd.openxmlformats-officedocument.drawingml.chartshapes+xml"/>
  <Override PartName="/xl/charts/chart788.xml" ContentType="application/vnd.openxmlformats-officedocument.drawingml.chart+xml"/>
  <Override PartName="/xl/charts/chart789.xml" ContentType="application/vnd.openxmlformats-officedocument.drawingml.chart+xml"/>
  <Override PartName="/xl/charts/chart79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S:\LEED\2018 LEED Project\Output\2021 JIA Publication\Output tables\"/>
    </mc:Choice>
  </mc:AlternateContent>
  <xr:revisionPtr revIDLastSave="0" documentId="13_ncr:1_{4D3AB59B-79AE-4BB0-9372-93377437DB37}" xr6:coauthVersionLast="45" xr6:coauthVersionMax="45" xr10:uidLastSave="{00000000-0000-0000-0000-000000000000}"/>
  <bookViews>
    <workbookView xWindow="-120" yWindow="-120" windowWidth="29040" windowHeight="15840" tabRatio="841" xr2:uid="{00000000-000D-0000-FFFF-FFFF00000000}"/>
  </bookViews>
  <sheets>
    <sheet name="Contents" sheetId="173" r:id="rId1"/>
    <sheet name="Table 8.1" sheetId="180" r:id="rId2"/>
    <sheet name="Table 8.2" sheetId="181" r:id="rId3"/>
    <sheet name="Table 8.3" sheetId="182" r:id="rId4"/>
    <sheet name="Table 8.4" sheetId="183" r:id="rId5"/>
    <sheet name="Table 8.5" sheetId="184" r:id="rId6"/>
    <sheet name="Table 8.6" sheetId="185" r:id="rId7"/>
    <sheet name="Table 8.7" sheetId="186" r:id="rId8"/>
    <sheet name="Table 8.8" sheetId="187" r:id="rId9"/>
    <sheet name="Table 8.9" sheetId="188" r:id="rId10"/>
    <sheet name="Table 8.10" sheetId="189" r:id="rId11"/>
    <sheet name="Table 8.11" sheetId="190" r:id="rId12"/>
    <sheet name="Table 8.12" sheetId="191" r:id="rId13"/>
    <sheet name="Table 8.13" sheetId="192" r:id="rId14"/>
    <sheet name="Table 8.14" sheetId="193" r:id="rId15"/>
    <sheet name="Table 8.15" sheetId="194" r:id="rId16"/>
    <sheet name="Table 8.16" sheetId="195" r:id="rId17"/>
    <sheet name="Table 8.17" sheetId="196" r:id="rId18"/>
    <sheet name="Table 8.18" sheetId="197" r:id="rId19"/>
    <sheet name="Table 8.19" sheetId="198" r:id="rId20"/>
    <sheet name="Table 8.20" sheetId="199" r:id="rId21"/>
    <sheet name="Table 8.21" sheetId="200" r:id="rId22"/>
    <sheet name="Table 8.22" sheetId="201" r:id="rId23"/>
    <sheet name="Table 8.23" sheetId="202" r:id="rId24"/>
    <sheet name="Table 8.24" sheetId="203" r:id="rId25"/>
    <sheet name="Table 8.25" sheetId="204" r:id="rId26"/>
    <sheet name="Table 8.26" sheetId="205" r:id="rId27"/>
    <sheet name="Table 8.27" sheetId="206" r:id="rId28"/>
    <sheet name="Table 8.28" sheetId="207" r:id="rId29"/>
    <sheet name="Table 8.29" sheetId="208" r:id="rId30"/>
    <sheet name="Table 8.30" sheetId="209" r:id="rId31"/>
    <sheet name="Table 8.31" sheetId="210" r:id="rId32"/>
    <sheet name="Table 8.32" sheetId="211" r:id="rId33"/>
    <sheet name="Table 8.33" sheetId="212" r:id="rId34"/>
    <sheet name="Table 8.34" sheetId="213" r:id="rId35"/>
    <sheet name="Table 8.35" sheetId="214" r:id="rId36"/>
    <sheet name="Table 8.36" sheetId="215" r:id="rId37"/>
    <sheet name="Table 8.37" sheetId="216" r:id="rId38"/>
    <sheet name="Table 8.38" sheetId="217" r:id="rId39"/>
    <sheet name="Table 8.39" sheetId="218" r:id="rId40"/>
    <sheet name="Table 8.40" sheetId="219" r:id="rId41"/>
    <sheet name="Table 8.41" sheetId="220" r:id="rId42"/>
    <sheet name="Table 8.42" sheetId="221" r:id="rId43"/>
    <sheet name="Table 8.43" sheetId="222" r:id="rId44"/>
    <sheet name="Table 8.44" sheetId="223" r:id="rId45"/>
    <sheet name="Table 8.45" sheetId="224" r:id="rId46"/>
    <sheet name="Table 8.46" sheetId="225" r:id="rId47"/>
    <sheet name="Table 8.47" sheetId="226" r:id="rId48"/>
    <sheet name="Table 8.48" sheetId="227" r:id="rId49"/>
    <sheet name="Table 8.49" sheetId="228" r:id="rId50"/>
    <sheet name="Table 8.50" sheetId="229" r:id="rId51"/>
    <sheet name="Table 8.51" sheetId="230" r:id="rId52"/>
    <sheet name="Table 8.52" sheetId="231" r:id="rId53"/>
    <sheet name="Table 8.53" sheetId="232" r:id="rId54"/>
    <sheet name="Table 8.54" sheetId="233" r:id="rId55"/>
    <sheet name="Table 8.55" sheetId="234" r:id="rId56"/>
    <sheet name="Table 8.56" sheetId="235" r:id="rId57"/>
    <sheet name="Table 8.57" sheetId="236" r:id="rId58"/>
    <sheet name="Table 8.58" sheetId="237" r:id="rId59"/>
    <sheet name="Table 8.59" sheetId="238" r:id="rId60"/>
    <sheet name="Table 8.60" sheetId="239" r:id="rId61"/>
    <sheet name="Table 8.61" sheetId="240" r:id="rId62"/>
    <sheet name="Table 8.62" sheetId="241" r:id="rId63"/>
    <sheet name="Table 8.63" sheetId="242" r:id="rId64"/>
    <sheet name="Table 8.64" sheetId="243" r:id="rId65"/>
    <sheet name="Table 8.65" sheetId="244" r:id="rId66"/>
    <sheet name="Table 8.66" sheetId="245" r:id="rId67"/>
    <sheet name="Table 8.67" sheetId="246" r:id="rId68"/>
    <sheet name="Table 8.68" sheetId="247" r:id="rId69"/>
    <sheet name="Table 8.69" sheetId="248" r:id="rId70"/>
    <sheet name="Table 8.70" sheetId="249" r:id="rId71"/>
    <sheet name="Table 8.71" sheetId="250" r:id="rId72"/>
    <sheet name="Table 8.72" sheetId="251" r:id="rId73"/>
    <sheet name="Table 8.73" sheetId="252" r:id="rId74"/>
    <sheet name="Table 8.74" sheetId="253" r:id="rId75"/>
    <sheet name="Table 8.75" sheetId="254" r:id="rId76"/>
    <sheet name="Table 8.76" sheetId="255" r:id="rId77"/>
    <sheet name="Table 8.77" sheetId="256" r:id="rId78"/>
    <sheet name="Table 8.78" sheetId="257" r:id="rId79"/>
    <sheet name="Table 8.79" sheetId="258" r:id="rId80"/>
    <sheet name="State data for spotlight" sheetId="179" state="hidden" r:id="rId81"/>
  </sheets>
  <definedNames>
    <definedName name="_AMO_UniqueIdentifier" hidden="1">"'2995e12c-7f92-4103-a2d1-a1d598d57c6f'"</definedName>
    <definedName name="_xlnm.Print_Area" localSheetId="1">'Table 8.1'!$A$1:$P$98</definedName>
    <definedName name="_xlnm.Print_Area" localSheetId="10">'Table 8.10'!$A$1:$P$98</definedName>
    <definedName name="_xlnm.Print_Area" localSheetId="11">'Table 8.11'!$A$1:$P$98</definedName>
    <definedName name="_xlnm.Print_Area" localSheetId="12">'Table 8.12'!$A$1:$P$98</definedName>
    <definedName name="_xlnm.Print_Area" localSheetId="13">'Table 8.13'!$A$1:$P$98</definedName>
    <definedName name="_xlnm.Print_Area" localSheetId="14">'Table 8.14'!$A$1:$P$98</definedName>
    <definedName name="_xlnm.Print_Area" localSheetId="15">'Table 8.15'!$A$1:$P$98</definedName>
    <definedName name="_xlnm.Print_Area" localSheetId="16">'Table 8.16'!$A$1:$P$98</definedName>
    <definedName name="_xlnm.Print_Area" localSheetId="17">'Table 8.17'!$A$1:$P$98</definedName>
    <definedName name="_xlnm.Print_Area" localSheetId="18">'Table 8.18'!$A$1:$P$98</definedName>
    <definedName name="_xlnm.Print_Area" localSheetId="19">'Table 8.19'!$A$1:$P$98</definedName>
    <definedName name="_xlnm.Print_Area" localSheetId="2">'Table 8.2'!$A$1:$P$98</definedName>
    <definedName name="_xlnm.Print_Area" localSheetId="20">'Table 8.20'!$A$1:$P$98</definedName>
    <definedName name="_xlnm.Print_Area" localSheetId="21">'Table 8.21'!$A$1:$P$98</definedName>
    <definedName name="_xlnm.Print_Area" localSheetId="22">'Table 8.22'!$A$1:$P$98</definedName>
    <definedName name="_xlnm.Print_Area" localSheetId="23">'Table 8.23'!$A$1:$P$98</definedName>
    <definedName name="_xlnm.Print_Area" localSheetId="24">'Table 8.24'!$A$1:$P$98</definedName>
    <definedName name="_xlnm.Print_Area" localSheetId="25">'Table 8.25'!$A$1:$P$98</definedName>
    <definedName name="_xlnm.Print_Area" localSheetId="26">'Table 8.26'!$A$1:$P$98</definedName>
    <definedName name="_xlnm.Print_Area" localSheetId="27">'Table 8.27'!$A$1:$P$98</definedName>
    <definedName name="_xlnm.Print_Area" localSheetId="28">'Table 8.28'!$A$1:$P$98</definedName>
    <definedName name="_xlnm.Print_Area" localSheetId="29">'Table 8.29'!$A$1:$P$98</definedName>
    <definedName name="_xlnm.Print_Area" localSheetId="3">'Table 8.3'!$A$1:$P$98</definedName>
    <definedName name="_xlnm.Print_Area" localSheetId="30">'Table 8.30'!$A$1:$P$98</definedName>
    <definedName name="_xlnm.Print_Area" localSheetId="31">'Table 8.31'!$A$1:$P$98</definedName>
    <definedName name="_xlnm.Print_Area" localSheetId="32">'Table 8.32'!$A$1:$P$98</definedName>
    <definedName name="_xlnm.Print_Area" localSheetId="33">'Table 8.33'!$A$1:$P$98</definedName>
    <definedName name="_xlnm.Print_Area" localSheetId="34">'Table 8.34'!$A$1:$P$98</definedName>
    <definedName name="_xlnm.Print_Area" localSheetId="35">'Table 8.35'!$A$1:$P$98</definedName>
    <definedName name="_xlnm.Print_Area" localSheetId="36">'Table 8.36'!$A$1:$P$98</definedName>
    <definedName name="_xlnm.Print_Area" localSheetId="37">'Table 8.37'!$A$1:$P$98</definedName>
    <definedName name="_xlnm.Print_Area" localSheetId="38">'Table 8.38'!$A$1:$P$98</definedName>
    <definedName name="_xlnm.Print_Area" localSheetId="39">'Table 8.39'!$A$1:$P$98</definedName>
    <definedName name="_xlnm.Print_Area" localSheetId="4">'Table 8.4'!$A$1:$P$98</definedName>
    <definedName name="_xlnm.Print_Area" localSheetId="40">'Table 8.40'!$A$1:$P$98</definedName>
    <definedName name="_xlnm.Print_Area" localSheetId="41">'Table 8.41'!$A$1:$P$98</definedName>
    <definedName name="_xlnm.Print_Area" localSheetId="42">'Table 8.42'!$A$1:$P$98</definedName>
    <definedName name="_xlnm.Print_Area" localSheetId="43">'Table 8.43'!$A$1:$P$98</definedName>
    <definedName name="_xlnm.Print_Area" localSheetId="44">'Table 8.44'!$A$1:$P$98</definedName>
    <definedName name="_xlnm.Print_Area" localSheetId="45">'Table 8.45'!$A$1:$P$98</definedName>
    <definedName name="_xlnm.Print_Area" localSheetId="46">'Table 8.46'!$A$1:$P$98</definedName>
    <definedName name="_xlnm.Print_Area" localSheetId="47">'Table 8.47'!$A$1:$P$98</definedName>
    <definedName name="_xlnm.Print_Area" localSheetId="48">'Table 8.48'!$A$1:$P$98</definedName>
    <definedName name="_xlnm.Print_Area" localSheetId="49">'Table 8.49'!$A$1:$P$98</definedName>
    <definedName name="_xlnm.Print_Area" localSheetId="5">'Table 8.5'!$A$1:$P$98</definedName>
    <definedName name="_xlnm.Print_Area" localSheetId="50">'Table 8.50'!$A$1:$P$98</definedName>
    <definedName name="_xlnm.Print_Area" localSheetId="51">'Table 8.51'!$A$1:$P$98</definedName>
    <definedName name="_xlnm.Print_Area" localSheetId="52">'Table 8.52'!$A$1:$P$98</definedName>
    <definedName name="_xlnm.Print_Area" localSheetId="53">'Table 8.53'!$A$1:$P$98</definedName>
    <definedName name="_xlnm.Print_Area" localSheetId="54">'Table 8.54'!$A$1:$P$98</definedName>
    <definedName name="_xlnm.Print_Area" localSheetId="55">'Table 8.55'!$A$1:$P$98</definedName>
    <definedName name="_xlnm.Print_Area" localSheetId="56">'Table 8.56'!$A$1:$P$98</definedName>
    <definedName name="_xlnm.Print_Area" localSheetId="57">'Table 8.57'!$A$1:$P$98</definedName>
    <definedName name="_xlnm.Print_Area" localSheetId="58">'Table 8.58'!$A$1:$P$98</definedName>
    <definedName name="_xlnm.Print_Area" localSheetId="59">'Table 8.59'!$A$1:$P$98</definedName>
    <definedName name="_xlnm.Print_Area" localSheetId="6">'Table 8.6'!$A$1:$P$98</definedName>
    <definedName name="_xlnm.Print_Area" localSheetId="60">'Table 8.60'!$A$1:$P$98</definedName>
    <definedName name="_xlnm.Print_Area" localSheetId="61">'Table 8.61'!$A$1:$P$98</definedName>
    <definedName name="_xlnm.Print_Area" localSheetId="62">'Table 8.62'!$A$1:$P$98</definedName>
    <definedName name="_xlnm.Print_Area" localSheetId="63">'Table 8.63'!$A$1:$P$98</definedName>
    <definedName name="_xlnm.Print_Area" localSheetId="64">'Table 8.64'!$A$1:$P$98</definedName>
    <definedName name="_xlnm.Print_Area" localSheetId="65">'Table 8.65'!$A$1:$P$98</definedName>
    <definedName name="_xlnm.Print_Area" localSheetId="66">'Table 8.66'!$A$1:$P$98</definedName>
    <definedName name="_xlnm.Print_Area" localSheetId="67">'Table 8.67'!$A$1:$P$98</definedName>
    <definedName name="_xlnm.Print_Area" localSheetId="68">'Table 8.68'!$A$1:$P$98</definedName>
    <definedName name="_xlnm.Print_Area" localSheetId="69">'Table 8.69'!$A$1:$P$98</definedName>
    <definedName name="_xlnm.Print_Area" localSheetId="7">'Table 8.7'!$A$1:$P$98</definedName>
    <definedName name="_xlnm.Print_Area" localSheetId="70">'Table 8.70'!$A$1:$P$98</definedName>
    <definedName name="_xlnm.Print_Area" localSheetId="71">'Table 8.71'!$A$1:$P$98</definedName>
    <definedName name="_xlnm.Print_Area" localSheetId="72">'Table 8.72'!$A$1:$P$98</definedName>
    <definedName name="_xlnm.Print_Area" localSheetId="73">'Table 8.73'!$A$1:$P$98</definedName>
    <definedName name="_xlnm.Print_Area" localSheetId="74">'Table 8.74'!$A$1:$P$98</definedName>
    <definedName name="_xlnm.Print_Area" localSheetId="75">'Table 8.75'!$A$1:$P$98</definedName>
    <definedName name="_xlnm.Print_Area" localSheetId="76">'Table 8.76'!$A$1:$P$98</definedName>
    <definedName name="_xlnm.Print_Area" localSheetId="77">'Table 8.77'!$A$1:$P$98</definedName>
    <definedName name="_xlnm.Print_Area" localSheetId="78">'Table 8.78'!$A$1:$P$98</definedName>
    <definedName name="_xlnm.Print_Area" localSheetId="79">'Table 8.79'!$A$1:$P$98</definedName>
    <definedName name="_xlnm.Print_Area" localSheetId="8">'Table 8.8'!$A$1:$P$98</definedName>
    <definedName name="_xlnm.Print_Area" localSheetId="9">'Table 8.9'!$A$1:$P$98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38" i="181" l="1"/>
  <c r="AB37" i="181"/>
  <c r="AB38" i="182"/>
  <c r="AB37" i="182"/>
  <c r="AB38" i="183"/>
  <c r="AB37" i="183"/>
  <c r="AB38" i="184"/>
  <c r="AB37" i="184"/>
  <c r="AB38" i="185"/>
  <c r="AB37" i="185"/>
  <c r="AB38" i="186"/>
  <c r="AB37" i="186"/>
  <c r="AB38" i="187"/>
  <c r="AB37" i="187"/>
  <c r="AB38" i="188"/>
  <c r="AB37" i="188"/>
  <c r="AB38" i="189"/>
  <c r="AB37" i="189"/>
  <c r="AB38" i="190"/>
  <c r="AB37" i="190"/>
  <c r="AB38" i="191"/>
  <c r="AB37" i="191"/>
  <c r="AB38" i="192"/>
  <c r="AB37" i="192"/>
  <c r="AB38" i="193"/>
  <c r="AB37" i="193"/>
  <c r="AB38" i="194"/>
  <c r="AB37" i="194"/>
  <c r="AB38" i="195"/>
  <c r="AB37" i="195"/>
  <c r="AB38" i="196"/>
  <c r="AB37" i="196"/>
  <c r="AB38" i="197"/>
  <c r="AB37" i="197"/>
  <c r="AB38" i="198"/>
  <c r="AB37" i="198"/>
  <c r="AB38" i="199"/>
  <c r="AB37" i="199"/>
  <c r="AB38" i="200"/>
  <c r="AB37" i="200"/>
  <c r="AB38" i="201"/>
  <c r="AB37" i="201"/>
  <c r="AB38" i="202"/>
  <c r="AB37" i="202"/>
  <c r="AB38" i="203"/>
  <c r="AB37" i="203"/>
  <c r="AB38" i="204"/>
  <c r="AB37" i="204"/>
  <c r="AB38" i="205"/>
  <c r="AB37" i="205"/>
  <c r="AB38" i="206"/>
  <c r="AB37" i="206"/>
  <c r="AB38" i="207"/>
  <c r="AB37" i="207"/>
  <c r="AB38" i="208"/>
  <c r="AB37" i="208"/>
  <c r="AB38" i="209"/>
  <c r="AB37" i="209"/>
  <c r="AB38" i="210"/>
  <c r="AB37" i="210"/>
  <c r="AB38" i="211"/>
  <c r="AB37" i="211"/>
  <c r="AB38" i="212"/>
  <c r="AB37" i="212"/>
  <c r="AB38" i="213"/>
  <c r="AB37" i="213"/>
  <c r="AB38" i="214"/>
  <c r="AB37" i="214"/>
  <c r="AB38" i="215"/>
  <c r="AB37" i="215"/>
  <c r="AB38" i="216"/>
  <c r="AB37" i="216"/>
  <c r="AB38" i="217"/>
  <c r="AB37" i="217"/>
  <c r="AB38" i="218"/>
  <c r="AB37" i="218"/>
  <c r="AB38" i="219"/>
  <c r="AB37" i="219"/>
  <c r="AB38" i="220"/>
  <c r="AB37" i="220"/>
  <c r="AB38" i="221"/>
  <c r="AB37" i="221"/>
  <c r="AB38" i="222"/>
  <c r="AB37" i="222"/>
  <c r="AB38" i="223"/>
  <c r="AB37" i="223"/>
  <c r="AB38" i="224"/>
  <c r="AB37" i="224"/>
  <c r="AB38" i="225"/>
  <c r="AB37" i="225"/>
  <c r="AB38" i="226"/>
  <c r="AB37" i="226"/>
  <c r="AB38" i="227"/>
  <c r="AB37" i="227"/>
  <c r="AB38" i="228"/>
  <c r="AB37" i="228"/>
  <c r="AB38" i="229"/>
  <c r="AB37" i="229"/>
  <c r="AB38" i="230"/>
  <c r="AB37" i="230"/>
  <c r="AB38" i="231"/>
  <c r="AB37" i="231"/>
  <c r="AB38" i="232"/>
  <c r="AB37" i="232"/>
  <c r="AB38" i="233"/>
  <c r="AB37" i="233"/>
  <c r="AB38" i="234"/>
  <c r="AB37" i="234"/>
  <c r="AB38" i="235"/>
  <c r="AB37" i="235"/>
  <c r="AB38" i="236"/>
  <c r="AB37" i="236"/>
  <c r="AB38" i="237"/>
  <c r="AB37" i="237"/>
  <c r="AB38" i="238"/>
  <c r="AB37" i="238"/>
  <c r="AB38" i="239"/>
  <c r="AB37" i="239"/>
  <c r="AB38" i="240"/>
  <c r="AB37" i="240"/>
  <c r="AB38" i="241"/>
  <c r="AB37" i="241"/>
  <c r="AB38" i="242"/>
  <c r="AB37" i="242"/>
  <c r="AB38" i="243"/>
  <c r="AB37" i="243"/>
  <c r="AB38" i="244"/>
  <c r="AB37" i="244"/>
  <c r="AB38" i="245"/>
  <c r="AB37" i="245"/>
  <c r="AB38" i="246"/>
  <c r="AB37" i="246"/>
  <c r="AB38" i="247"/>
  <c r="AB37" i="247"/>
  <c r="AB38" i="248"/>
  <c r="AB37" i="248"/>
  <c r="AB38" i="249"/>
  <c r="AB37" i="249"/>
  <c r="AB38" i="250"/>
  <c r="AB37" i="250"/>
  <c r="AB38" i="251"/>
  <c r="AB37" i="251"/>
  <c r="AB38" i="252"/>
  <c r="AB37" i="252"/>
  <c r="AB38" i="253"/>
  <c r="AB37" i="253"/>
  <c r="AB38" i="254"/>
  <c r="AB37" i="254"/>
  <c r="AB38" i="255"/>
  <c r="AB37" i="255"/>
  <c r="AB38" i="256"/>
  <c r="AB37" i="256"/>
  <c r="AB38" i="257"/>
  <c r="AB37" i="257"/>
  <c r="AB38" i="258"/>
  <c r="AB37" i="258"/>
  <c r="AB38" i="180"/>
  <c r="AB37" i="180"/>
  <c r="O15" i="181"/>
  <c r="O14" i="181"/>
  <c r="O15" i="182"/>
  <c r="O14" i="182"/>
  <c r="O15" i="183"/>
  <c r="O14" i="183"/>
  <c r="O15" i="184"/>
  <c r="O14" i="184"/>
  <c r="O15" i="185"/>
  <c r="O14" i="185"/>
  <c r="O15" i="186"/>
  <c r="O14" i="186"/>
  <c r="O15" i="187"/>
  <c r="O14" i="187"/>
  <c r="O15" i="188"/>
  <c r="O14" i="188"/>
  <c r="O15" i="189"/>
  <c r="O14" i="189"/>
  <c r="O15" i="190"/>
  <c r="O14" i="190"/>
  <c r="O15" i="191"/>
  <c r="O14" i="191"/>
  <c r="O15" i="192"/>
  <c r="O14" i="192"/>
  <c r="O15" i="193"/>
  <c r="O14" i="193"/>
  <c r="O15" i="194"/>
  <c r="O14" i="194"/>
  <c r="O15" i="195"/>
  <c r="O14" i="195"/>
  <c r="O15" i="196"/>
  <c r="O14" i="196"/>
  <c r="O15" i="197"/>
  <c r="O14" i="197"/>
  <c r="O15" i="198"/>
  <c r="O14" i="198"/>
  <c r="O15" i="199"/>
  <c r="O14" i="199"/>
  <c r="O15" i="200"/>
  <c r="O14" i="200"/>
  <c r="O15" i="201"/>
  <c r="O14" i="201"/>
  <c r="O15" i="202"/>
  <c r="O14" i="202"/>
  <c r="O15" i="203"/>
  <c r="O14" i="203"/>
  <c r="O15" i="204"/>
  <c r="O14" i="204"/>
  <c r="O15" i="205"/>
  <c r="O14" i="205"/>
  <c r="O15" i="206"/>
  <c r="O14" i="206"/>
  <c r="O15" i="207"/>
  <c r="O14" i="207"/>
  <c r="O15" i="208"/>
  <c r="O14" i="208"/>
  <c r="O15" i="209"/>
  <c r="O14" i="209"/>
  <c r="O15" i="210"/>
  <c r="O14" i="210"/>
  <c r="O15" i="211"/>
  <c r="O14" i="211"/>
  <c r="O15" i="212"/>
  <c r="O14" i="212"/>
  <c r="O15" i="213"/>
  <c r="O14" i="213"/>
  <c r="O15" i="214"/>
  <c r="O14" i="214"/>
  <c r="O15" i="215"/>
  <c r="O14" i="215"/>
  <c r="O15" i="216"/>
  <c r="O14" i="216"/>
  <c r="O15" i="217"/>
  <c r="O14" i="217"/>
  <c r="O15" i="218"/>
  <c r="O14" i="218"/>
  <c r="O15" i="219"/>
  <c r="O14" i="219"/>
  <c r="O15" i="220"/>
  <c r="O14" i="220"/>
  <c r="O15" i="221"/>
  <c r="O14" i="221"/>
  <c r="O15" i="222"/>
  <c r="O14" i="222"/>
  <c r="O15" i="223"/>
  <c r="O14" i="223"/>
  <c r="O15" i="224"/>
  <c r="O14" i="224"/>
  <c r="O15" i="225"/>
  <c r="O14" i="225"/>
  <c r="O15" i="226"/>
  <c r="O14" i="226"/>
  <c r="O15" i="227"/>
  <c r="O14" i="227"/>
  <c r="O15" i="228"/>
  <c r="O14" i="228"/>
  <c r="O15" i="229"/>
  <c r="O14" i="229"/>
  <c r="O15" i="230"/>
  <c r="O14" i="230"/>
  <c r="O15" i="231"/>
  <c r="O14" i="231"/>
  <c r="O15" i="232"/>
  <c r="O14" i="232"/>
  <c r="O15" i="233"/>
  <c r="O14" i="233"/>
  <c r="O15" i="234"/>
  <c r="O14" i="234"/>
  <c r="O15" i="235"/>
  <c r="O14" i="235"/>
  <c r="O15" i="236"/>
  <c r="O14" i="236"/>
  <c r="O15" i="237"/>
  <c r="O14" i="237"/>
  <c r="O15" i="238"/>
  <c r="O14" i="238"/>
  <c r="O15" i="239"/>
  <c r="O14" i="239"/>
  <c r="O15" i="240"/>
  <c r="O14" i="240"/>
  <c r="O15" i="241"/>
  <c r="O14" i="241"/>
  <c r="O15" i="242"/>
  <c r="O14" i="242"/>
  <c r="O15" i="243"/>
  <c r="O14" i="243"/>
  <c r="O15" i="244"/>
  <c r="O14" i="244"/>
  <c r="O15" i="245"/>
  <c r="O14" i="245"/>
  <c r="O15" i="246"/>
  <c r="O14" i="246"/>
  <c r="O15" i="247"/>
  <c r="O14" i="247"/>
  <c r="O15" i="248"/>
  <c r="O14" i="248"/>
  <c r="O15" i="249"/>
  <c r="O14" i="249"/>
  <c r="O15" i="250"/>
  <c r="O14" i="250"/>
  <c r="O15" i="251"/>
  <c r="O14" i="251"/>
  <c r="O15" i="252"/>
  <c r="O14" i="252"/>
  <c r="O15" i="253"/>
  <c r="O14" i="253"/>
  <c r="O15" i="254"/>
  <c r="O14" i="254"/>
  <c r="O15" i="255"/>
  <c r="O14" i="255"/>
  <c r="O15" i="256"/>
  <c r="O14" i="256"/>
  <c r="O15" i="257"/>
  <c r="O14" i="257"/>
  <c r="O15" i="258"/>
  <c r="O14" i="258"/>
  <c r="O15" i="180"/>
  <c r="O14" i="180"/>
  <c r="AD128" i="258"/>
  <c r="AB128" i="258"/>
  <c r="AD127" i="258"/>
  <c r="AB127" i="258"/>
  <c r="AD125" i="258"/>
  <c r="AB125" i="258"/>
  <c r="AD124" i="258"/>
  <c r="AB124" i="258"/>
  <c r="AB122" i="258"/>
  <c r="AB121" i="258"/>
  <c r="AB120" i="258"/>
  <c r="AB118" i="258"/>
  <c r="AD111" i="258"/>
  <c r="AB111" i="258"/>
  <c r="AD110" i="258"/>
  <c r="AB110" i="258"/>
  <c r="AD109" i="258"/>
  <c r="AB109" i="258"/>
  <c r="AD108" i="258"/>
  <c r="AB108" i="258"/>
  <c r="AD105" i="258"/>
  <c r="AB105" i="258"/>
  <c r="AD104" i="258"/>
  <c r="AB104" i="258"/>
  <c r="N9" i="179"/>
  <c r="O90" i="258"/>
  <c r="N90" i="258"/>
  <c r="L9" i="179"/>
  <c r="J9" i="179"/>
  <c r="K90" i="258"/>
  <c r="AF9" i="258"/>
  <c r="G90" i="258"/>
  <c r="F90" i="258"/>
  <c r="AD9" i="258"/>
  <c r="E90" i="258"/>
  <c r="D90" i="258"/>
  <c r="AB9" i="258"/>
  <c r="C90" i="258"/>
  <c r="N8" i="179"/>
  <c r="O89" i="258"/>
  <c r="N89" i="258"/>
  <c r="L8" i="179"/>
  <c r="L89" i="258"/>
  <c r="J8" i="179"/>
  <c r="K89" i="258"/>
  <c r="AF8" i="258"/>
  <c r="G89" i="258"/>
  <c r="F89" i="258"/>
  <c r="AD8" i="258"/>
  <c r="E89" i="258"/>
  <c r="D89" i="258"/>
  <c r="AB8" i="258"/>
  <c r="C89" i="258"/>
  <c r="N7" i="179"/>
  <c r="O88" i="258"/>
  <c r="N88" i="258"/>
  <c r="L7" i="179"/>
  <c r="J7" i="179"/>
  <c r="J88" i="258"/>
  <c r="AF7" i="258"/>
  <c r="G88" i="258"/>
  <c r="F88" i="258"/>
  <c r="AD7" i="258"/>
  <c r="E88" i="258"/>
  <c r="D88" i="258"/>
  <c r="AB7" i="258"/>
  <c r="C88" i="258"/>
  <c r="N6" i="179"/>
  <c r="O87" i="258"/>
  <c r="N87" i="258"/>
  <c r="L6" i="179"/>
  <c r="L87" i="258"/>
  <c r="J6" i="179"/>
  <c r="J87" i="258"/>
  <c r="AF6" i="258"/>
  <c r="G87" i="258"/>
  <c r="F87" i="258"/>
  <c r="AD6" i="258"/>
  <c r="E87" i="258"/>
  <c r="D87" i="258"/>
  <c r="AB6" i="258"/>
  <c r="C87" i="258"/>
  <c r="N5" i="179"/>
  <c r="O86" i="258"/>
  <c r="N86" i="258"/>
  <c r="L5" i="179"/>
  <c r="J5" i="179"/>
  <c r="J86" i="258"/>
  <c r="AF5" i="258"/>
  <c r="G86" i="258"/>
  <c r="F86" i="258"/>
  <c r="AD5" i="258"/>
  <c r="E86" i="258"/>
  <c r="D86" i="258"/>
  <c r="AB5" i="258"/>
  <c r="C86" i="258"/>
  <c r="N4" i="179"/>
  <c r="O85" i="258"/>
  <c r="N85" i="258"/>
  <c r="L4" i="179"/>
  <c r="L85" i="258"/>
  <c r="J4" i="179"/>
  <c r="J85" i="258"/>
  <c r="AF4" i="258"/>
  <c r="G85" i="258"/>
  <c r="F85" i="258"/>
  <c r="AD4" i="258"/>
  <c r="E85" i="258"/>
  <c r="D85" i="258"/>
  <c r="AB4" i="258"/>
  <c r="C85" i="258"/>
  <c r="N84" i="258"/>
  <c r="F84" i="258"/>
  <c r="A1" i="179"/>
  <c r="J82" i="258"/>
  <c r="S1" i="258"/>
  <c r="C82" i="258"/>
  <c r="A64" i="258"/>
  <c r="AB34" i="258"/>
  <c r="AB33" i="258"/>
  <c r="AB32" i="258"/>
  <c r="AB31" i="258"/>
  <c r="A31" i="258"/>
  <c r="AB30" i="258"/>
  <c r="AB29" i="258"/>
  <c r="AB28" i="258"/>
  <c r="AB27" i="258"/>
  <c r="AB26" i="258"/>
  <c r="AB25" i="258"/>
  <c r="AB24" i="258"/>
  <c r="AB23" i="258"/>
  <c r="AB22" i="258"/>
  <c r="AB21" i="258"/>
  <c r="AB20" i="258"/>
  <c r="AB19" i="258"/>
  <c r="AB18" i="258"/>
  <c r="G18" i="258"/>
  <c r="AB17" i="258"/>
  <c r="AB16" i="258"/>
  <c r="AB15" i="258"/>
  <c r="D15" i="258"/>
  <c r="D14" i="258"/>
  <c r="O13" i="258"/>
  <c r="D13" i="258"/>
  <c r="O12" i="258"/>
  <c r="D12" i="258"/>
  <c r="O11" i="258"/>
  <c r="O10" i="258"/>
  <c r="D10" i="258"/>
  <c r="O9" i="258"/>
  <c r="D9" i="258"/>
  <c r="O8" i="258"/>
  <c r="A7" i="258"/>
  <c r="A4" i="258"/>
  <c r="AB2" i="258"/>
  <c r="A2" i="258"/>
  <c r="Y1" i="258"/>
  <c r="AD128" i="257"/>
  <c r="AB128" i="257"/>
  <c r="AD127" i="257"/>
  <c r="AB127" i="257"/>
  <c r="AD125" i="257"/>
  <c r="AB125" i="257"/>
  <c r="AD124" i="257"/>
  <c r="AB124" i="257"/>
  <c r="AB122" i="257"/>
  <c r="AB121" i="257"/>
  <c r="AB120" i="257"/>
  <c r="AB118" i="257"/>
  <c r="AD111" i="257"/>
  <c r="AB111" i="257"/>
  <c r="AD110" i="257"/>
  <c r="AB110" i="257"/>
  <c r="AD109" i="257"/>
  <c r="AB109" i="257"/>
  <c r="AD108" i="257"/>
  <c r="AB108" i="257"/>
  <c r="AD105" i="257"/>
  <c r="AB105" i="257"/>
  <c r="AD104" i="257"/>
  <c r="AB104" i="257"/>
  <c r="O90" i="257"/>
  <c r="N90" i="257"/>
  <c r="K90" i="257"/>
  <c r="AF9" i="257"/>
  <c r="G90" i="257"/>
  <c r="F90" i="257"/>
  <c r="AD9" i="257"/>
  <c r="E90" i="257"/>
  <c r="D90" i="257"/>
  <c r="AB9" i="257"/>
  <c r="C90" i="257"/>
  <c r="O89" i="257"/>
  <c r="N89" i="257"/>
  <c r="L89" i="257"/>
  <c r="K89" i="257"/>
  <c r="AF8" i="257"/>
  <c r="G89" i="257"/>
  <c r="F89" i="257"/>
  <c r="AD8" i="257"/>
  <c r="E89" i="257"/>
  <c r="D89" i="257"/>
  <c r="AB8" i="257"/>
  <c r="C89" i="257"/>
  <c r="O88" i="257"/>
  <c r="N88" i="257"/>
  <c r="J88" i="257"/>
  <c r="AF7" i="257"/>
  <c r="G88" i="257"/>
  <c r="F88" i="257"/>
  <c r="AD7" i="257"/>
  <c r="E88" i="257"/>
  <c r="D88" i="257"/>
  <c r="AB7" i="257"/>
  <c r="C88" i="257"/>
  <c r="O87" i="257"/>
  <c r="N87" i="257"/>
  <c r="M87" i="257"/>
  <c r="J87" i="257"/>
  <c r="AF6" i="257"/>
  <c r="G87" i="257"/>
  <c r="F87" i="257"/>
  <c r="AD6" i="257"/>
  <c r="E87" i="257"/>
  <c r="D87" i="257"/>
  <c r="AB6" i="257"/>
  <c r="C87" i="257"/>
  <c r="O86" i="257"/>
  <c r="N86" i="257"/>
  <c r="M86" i="257"/>
  <c r="J86" i="257"/>
  <c r="AF5" i="257"/>
  <c r="G86" i="257"/>
  <c r="F86" i="257"/>
  <c r="AD5" i="257"/>
  <c r="E86" i="257"/>
  <c r="D86" i="257"/>
  <c r="AB5" i="257"/>
  <c r="C86" i="257"/>
  <c r="O85" i="257"/>
  <c r="N85" i="257"/>
  <c r="L85" i="257"/>
  <c r="J85" i="257"/>
  <c r="AF4" i="257"/>
  <c r="G85" i="257"/>
  <c r="F85" i="257"/>
  <c r="AD4" i="257"/>
  <c r="E85" i="257"/>
  <c r="D85" i="257"/>
  <c r="AB4" i="257"/>
  <c r="C85" i="257"/>
  <c r="N84" i="257"/>
  <c r="F84" i="257"/>
  <c r="J82" i="257"/>
  <c r="S1" i="257"/>
  <c r="C82" i="257"/>
  <c r="A64" i="257"/>
  <c r="AB34" i="257"/>
  <c r="AB33" i="257"/>
  <c r="AB32" i="257"/>
  <c r="AB31" i="257"/>
  <c r="A31" i="257"/>
  <c r="AB30" i="257"/>
  <c r="AB29" i="257"/>
  <c r="AB28" i="257"/>
  <c r="AB27" i="257"/>
  <c r="AB26" i="257"/>
  <c r="AB25" i="257"/>
  <c r="AB24" i="257"/>
  <c r="AB23" i="257"/>
  <c r="AB22" i="257"/>
  <c r="AB21" i="257"/>
  <c r="AB20" i="257"/>
  <c r="AB19" i="257"/>
  <c r="AB18" i="257"/>
  <c r="G18" i="257"/>
  <c r="AB17" i="257"/>
  <c r="AB16" i="257"/>
  <c r="AB15" i="257"/>
  <c r="D15" i="257"/>
  <c r="D14" i="257"/>
  <c r="O13" i="257"/>
  <c r="D13" i="257"/>
  <c r="O12" i="257"/>
  <c r="D12" i="257"/>
  <c r="O11" i="257"/>
  <c r="O10" i="257"/>
  <c r="D10" i="257"/>
  <c r="O9" i="257"/>
  <c r="D9" i="257"/>
  <c r="O8" i="257"/>
  <c r="D8" i="257"/>
  <c r="A7" i="257"/>
  <c r="A4" i="257"/>
  <c r="AB2" i="257"/>
  <c r="A2" i="257"/>
  <c r="Y1" i="257"/>
  <c r="AD128" i="256"/>
  <c r="O10" i="256"/>
  <c r="AB128" i="256"/>
  <c r="AD127" i="256"/>
  <c r="O9" i="256"/>
  <c r="AB127" i="256"/>
  <c r="AD125" i="256"/>
  <c r="AB125" i="256"/>
  <c r="AD124" i="256"/>
  <c r="AB124" i="256"/>
  <c r="AB122" i="256"/>
  <c r="AB121" i="256"/>
  <c r="AB120" i="256"/>
  <c r="AB118" i="256"/>
  <c r="AD111" i="256"/>
  <c r="AB111" i="256"/>
  <c r="AD110" i="256"/>
  <c r="D14" i="256"/>
  <c r="AB110" i="256"/>
  <c r="AD109" i="256"/>
  <c r="D13" i="256"/>
  <c r="AB109" i="256"/>
  <c r="AD108" i="256"/>
  <c r="D12" i="256"/>
  <c r="AB108" i="256"/>
  <c r="AD105" i="256"/>
  <c r="AB105" i="256"/>
  <c r="AD104" i="256"/>
  <c r="AB104" i="256"/>
  <c r="O90" i="256"/>
  <c r="N90" i="256"/>
  <c r="M90" i="256"/>
  <c r="K90" i="256"/>
  <c r="AF9" i="256"/>
  <c r="G90" i="256"/>
  <c r="F90" i="256"/>
  <c r="AD9" i="256"/>
  <c r="E90" i="256"/>
  <c r="D90" i="256"/>
  <c r="AB9" i="256"/>
  <c r="C90" i="256"/>
  <c r="O89" i="256"/>
  <c r="N89" i="256"/>
  <c r="M89" i="256"/>
  <c r="K89" i="256"/>
  <c r="AF8" i="256"/>
  <c r="G89" i="256"/>
  <c r="F89" i="256"/>
  <c r="AD8" i="256"/>
  <c r="E89" i="256"/>
  <c r="D89" i="256"/>
  <c r="AB8" i="256"/>
  <c r="C89" i="256"/>
  <c r="O88" i="256"/>
  <c r="N88" i="256"/>
  <c r="J88" i="256"/>
  <c r="AF7" i="256"/>
  <c r="G88" i="256"/>
  <c r="F88" i="256"/>
  <c r="AD7" i="256"/>
  <c r="E88" i="256"/>
  <c r="D88" i="256"/>
  <c r="AB7" i="256"/>
  <c r="C88" i="256"/>
  <c r="O87" i="256"/>
  <c r="N87" i="256"/>
  <c r="L87" i="256"/>
  <c r="J87" i="256"/>
  <c r="AF6" i="256"/>
  <c r="G87" i="256"/>
  <c r="F87" i="256"/>
  <c r="AD6" i="256"/>
  <c r="E87" i="256"/>
  <c r="D87" i="256"/>
  <c r="AB6" i="256"/>
  <c r="C87" i="256"/>
  <c r="O86" i="256"/>
  <c r="N86" i="256"/>
  <c r="J86" i="256"/>
  <c r="AF5" i="256"/>
  <c r="G86" i="256"/>
  <c r="F86" i="256"/>
  <c r="AD5" i="256"/>
  <c r="E86" i="256"/>
  <c r="D86" i="256"/>
  <c r="AB5" i="256"/>
  <c r="C86" i="256"/>
  <c r="O85" i="256"/>
  <c r="N85" i="256"/>
  <c r="M85" i="256"/>
  <c r="J85" i="256"/>
  <c r="AF4" i="256"/>
  <c r="G85" i="256"/>
  <c r="F85" i="256"/>
  <c r="AD4" i="256"/>
  <c r="E85" i="256"/>
  <c r="D85" i="256"/>
  <c r="AB4" i="256"/>
  <c r="C85" i="256"/>
  <c r="N84" i="256"/>
  <c r="F84" i="256"/>
  <c r="J82" i="256"/>
  <c r="S1" i="256"/>
  <c r="C82" i="256"/>
  <c r="A64" i="256"/>
  <c r="A49" i="256"/>
  <c r="AB34" i="256"/>
  <c r="AB33" i="256"/>
  <c r="AB32" i="256"/>
  <c r="AB31" i="256"/>
  <c r="A31" i="256"/>
  <c r="AB30" i="256"/>
  <c r="AB29" i="256"/>
  <c r="AB28" i="256"/>
  <c r="AB27" i="256"/>
  <c r="AB26" i="256"/>
  <c r="AB25" i="256"/>
  <c r="AB24" i="256"/>
  <c r="AB23" i="256"/>
  <c r="AB22" i="256"/>
  <c r="AB21" i="256"/>
  <c r="AB20" i="256"/>
  <c r="AB19" i="256"/>
  <c r="AB18" i="256"/>
  <c r="G18" i="256"/>
  <c r="A18" i="256"/>
  <c r="AB17" i="256"/>
  <c r="AB16" i="256"/>
  <c r="AB15" i="256"/>
  <c r="D15" i="256"/>
  <c r="O13" i="256"/>
  <c r="O12" i="256"/>
  <c r="O11" i="256"/>
  <c r="D10" i="256"/>
  <c r="D9" i="256"/>
  <c r="O8" i="256"/>
  <c r="D8" i="256"/>
  <c r="A7" i="256"/>
  <c r="A4" i="256"/>
  <c r="AB2" i="256"/>
  <c r="A2" i="256"/>
  <c r="Y1" i="256"/>
  <c r="AD128" i="255"/>
  <c r="AB128" i="255"/>
  <c r="AD127" i="255"/>
  <c r="AB127" i="255"/>
  <c r="AD125" i="255"/>
  <c r="AB125" i="255"/>
  <c r="AD124" i="255"/>
  <c r="AB124" i="255"/>
  <c r="AB122" i="255"/>
  <c r="AB121" i="255"/>
  <c r="AB120" i="255"/>
  <c r="AB118" i="255"/>
  <c r="AD111" i="255"/>
  <c r="AB111" i="255"/>
  <c r="AD110" i="255"/>
  <c r="AB110" i="255"/>
  <c r="AD109" i="255"/>
  <c r="AB109" i="255"/>
  <c r="AD108" i="255"/>
  <c r="AB108" i="255"/>
  <c r="AD105" i="255"/>
  <c r="AB105" i="255"/>
  <c r="AD104" i="255"/>
  <c r="AB104" i="255"/>
  <c r="O90" i="255"/>
  <c r="N90" i="255"/>
  <c r="K90" i="255"/>
  <c r="AF9" i="255"/>
  <c r="G90" i="255"/>
  <c r="F90" i="255"/>
  <c r="AD9" i="255"/>
  <c r="E90" i="255"/>
  <c r="D90" i="255"/>
  <c r="AB9" i="255"/>
  <c r="C90" i="255"/>
  <c r="O89" i="255"/>
  <c r="N89" i="255"/>
  <c r="L89" i="255"/>
  <c r="K89" i="255"/>
  <c r="AF8" i="255"/>
  <c r="G89" i="255"/>
  <c r="F89" i="255"/>
  <c r="AD8" i="255"/>
  <c r="E89" i="255"/>
  <c r="D89" i="255"/>
  <c r="AB8" i="255"/>
  <c r="C89" i="255"/>
  <c r="O88" i="255"/>
  <c r="N88" i="255"/>
  <c r="J88" i="255"/>
  <c r="AF7" i="255"/>
  <c r="G88" i="255"/>
  <c r="F88" i="255"/>
  <c r="AD7" i="255"/>
  <c r="E88" i="255"/>
  <c r="D88" i="255"/>
  <c r="AB7" i="255"/>
  <c r="C88" i="255"/>
  <c r="O87" i="255"/>
  <c r="N87" i="255"/>
  <c r="M87" i="255"/>
  <c r="J87" i="255"/>
  <c r="AF6" i="255"/>
  <c r="G87" i="255"/>
  <c r="F87" i="255"/>
  <c r="AD6" i="255"/>
  <c r="E87" i="255"/>
  <c r="D87" i="255"/>
  <c r="AB6" i="255"/>
  <c r="C87" i="255"/>
  <c r="O86" i="255"/>
  <c r="N86" i="255"/>
  <c r="M86" i="255"/>
  <c r="J86" i="255"/>
  <c r="AF5" i="255"/>
  <c r="G86" i="255"/>
  <c r="F86" i="255"/>
  <c r="AD5" i="255"/>
  <c r="E86" i="255"/>
  <c r="D86" i="255"/>
  <c r="AB5" i="255"/>
  <c r="C86" i="255"/>
  <c r="O85" i="255"/>
  <c r="N85" i="255"/>
  <c r="L85" i="255"/>
  <c r="J85" i="255"/>
  <c r="AF4" i="255"/>
  <c r="G85" i="255"/>
  <c r="F85" i="255"/>
  <c r="AD4" i="255"/>
  <c r="E85" i="255"/>
  <c r="D85" i="255"/>
  <c r="AB4" i="255"/>
  <c r="C85" i="255"/>
  <c r="N84" i="255"/>
  <c r="F84" i="255"/>
  <c r="J82" i="255"/>
  <c r="S1" i="255"/>
  <c r="C82" i="255"/>
  <c r="A64" i="255"/>
  <c r="AB34" i="255"/>
  <c r="AB33" i="255"/>
  <c r="AB32" i="255"/>
  <c r="AB31" i="255"/>
  <c r="A31" i="255"/>
  <c r="AB30" i="255"/>
  <c r="AB29" i="255"/>
  <c r="AB28" i="255"/>
  <c r="AB27" i="255"/>
  <c r="AB26" i="255"/>
  <c r="AB25" i="255"/>
  <c r="AB24" i="255"/>
  <c r="AB23" i="255"/>
  <c r="AB22" i="255"/>
  <c r="AB21" i="255"/>
  <c r="AB20" i="255"/>
  <c r="AB19" i="255"/>
  <c r="AB18" i="255"/>
  <c r="G18" i="255"/>
  <c r="AB17" i="255"/>
  <c r="AB16" i="255"/>
  <c r="AB15" i="255"/>
  <c r="D15" i="255"/>
  <c r="D14" i="255"/>
  <c r="O13" i="255"/>
  <c r="D13" i="255"/>
  <c r="O12" i="255"/>
  <c r="D12" i="255"/>
  <c r="O11" i="255"/>
  <c r="O10" i="255"/>
  <c r="D10" i="255"/>
  <c r="O9" i="255"/>
  <c r="D9" i="255"/>
  <c r="O8" i="255"/>
  <c r="D8" i="255"/>
  <c r="A7" i="255"/>
  <c r="A4" i="255"/>
  <c r="AB2" i="255"/>
  <c r="A2" i="255"/>
  <c r="Y1" i="255"/>
  <c r="AD128" i="254"/>
  <c r="O10" i="254"/>
  <c r="AB128" i="254"/>
  <c r="AD127" i="254"/>
  <c r="O9" i="254"/>
  <c r="AB127" i="254"/>
  <c r="AD125" i="254"/>
  <c r="AB125" i="254"/>
  <c r="AD124" i="254"/>
  <c r="AB124" i="254"/>
  <c r="AB122" i="254"/>
  <c r="AB121" i="254"/>
  <c r="AB120" i="254"/>
  <c r="AB118" i="254"/>
  <c r="AD111" i="254"/>
  <c r="AB111" i="254"/>
  <c r="AD110" i="254"/>
  <c r="D14" i="254"/>
  <c r="AB110" i="254"/>
  <c r="AD109" i="254"/>
  <c r="D13" i="254"/>
  <c r="AB109" i="254"/>
  <c r="AD108" i="254"/>
  <c r="D12" i="254"/>
  <c r="AB108" i="254"/>
  <c r="AD105" i="254"/>
  <c r="AB105" i="254"/>
  <c r="AD104" i="254"/>
  <c r="AB104" i="254"/>
  <c r="O90" i="254"/>
  <c r="N90" i="254"/>
  <c r="M90" i="254"/>
  <c r="K90" i="254"/>
  <c r="AF9" i="254"/>
  <c r="G90" i="254"/>
  <c r="F90" i="254"/>
  <c r="AD9" i="254"/>
  <c r="E90" i="254"/>
  <c r="D90" i="254"/>
  <c r="AB9" i="254"/>
  <c r="C90" i="254"/>
  <c r="O89" i="254"/>
  <c r="N89" i="254"/>
  <c r="M89" i="254"/>
  <c r="K89" i="254"/>
  <c r="AF8" i="254"/>
  <c r="G89" i="254"/>
  <c r="F89" i="254"/>
  <c r="AD8" i="254"/>
  <c r="E89" i="254"/>
  <c r="D89" i="254"/>
  <c r="AB8" i="254"/>
  <c r="C89" i="254"/>
  <c r="O88" i="254"/>
  <c r="N88" i="254"/>
  <c r="J88" i="254"/>
  <c r="AF7" i="254"/>
  <c r="G88" i="254"/>
  <c r="F88" i="254"/>
  <c r="AD7" i="254"/>
  <c r="E88" i="254"/>
  <c r="D88" i="254"/>
  <c r="AB7" i="254"/>
  <c r="C88" i="254"/>
  <c r="O87" i="254"/>
  <c r="N87" i="254"/>
  <c r="L87" i="254"/>
  <c r="J87" i="254"/>
  <c r="AF6" i="254"/>
  <c r="G87" i="254"/>
  <c r="F87" i="254"/>
  <c r="AD6" i="254"/>
  <c r="E87" i="254"/>
  <c r="D87" i="254"/>
  <c r="AB6" i="254"/>
  <c r="C87" i="254"/>
  <c r="O86" i="254"/>
  <c r="N86" i="254"/>
  <c r="J86" i="254"/>
  <c r="AF5" i="254"/>
  <c r="G86" i="254"/>
  <c r="F86" i="254"/>
  <c r="AD5" i="254"/>
  <c r="E86" i="254"/>
  <c r="D86" i="254"/>
  <c r="AB5" i="254"/>
  <c r="C86" i="254"/>
  <c r="O85" i="254"/>
  <c r="N85" i="254"/>
  <c r="M85" i="254"/>
  <c r="J85" i="254"/>
  <c r="AF4" i="254"/>
  <c r="G85" i="254"/>
  <c r="F85" i="254"/>
  <c r="AD4" i="254"/>
  <c r="E85" i="254"/>
  <c r="D85" i="254"/>
  <c r="AB4" i="254"/>
  <c r="C85" i="254"/>
  <c r="N84" i="254"/>
  <c r="F84" i="254"/>
  <c r="J82" i="254"/>
  <c r="S1" i="254"/>
  <c r="C82" i="254"/>
  <c r="A64" i="254"/>
  <c r="A49" i="254"/>
  <c r="AB34" i="254"/>
  <c r="AB33" i="254"/>
  <c r="AB32" i="254"/>
  <c r="AB31" i="254"/>
  <c r="A31" i="254"/>
  <c r="AB30" i="254"/>
  <c r="AB29" i="254"/>
  <c r="AB28" i="254"/>
  <c r="AB27" i="254"/>
  <c r="AB26" i="254"/>
  <c r="AB25" i="254"/>
  <c r="AB24" i="254"/>
  <c r="AB23" i="254"/>
  <c r="AB22" i="254"/>
  <c r="AB21" i="254"/>
  <c r="AB20" i="254"/>
  <c r="AB19" i="254"/>
  <c r="AB18" i="254"/>
  <c r="G18" i="254"/>
  <c r="A18" i="254"/>
  <c r="AB17" i="254"/>
  <c r="AB16" i="254"/>
  <c r="AB15" i="254"/>
  <c r="D15" i="254"/>
  <c r="O13" i="254"/>
  <c r="O12" i="254"/>
  <c r="O11" i="254"/>
  <c r="D10" i="254"/>
  <c r="D9" i="254"/>
  <c r="O8" i="254"/>
  <c r="D8" i="254"/>
  <c r="A7" i="254"/>
  <c r="A4" i="254"/>
  <c r="AB2" i="254"/>
  <c r="A2" i="254"/>
  <c r="Y1" i="254"/>
  <c r="AD128" i="253"/>
  <c r="AB128" i="253"/>
  <c r="AD127" i="253"/>
  <c r="AB127" i="253"/>
  <c r="AD125" i="253"/>
  <c r="AB125" i="253"/>
  <c r="AD124" i="253"/>
  <c r="AB124" i="253"/>
  <c r="AB122" i="253"/>
  <c r="AB121" i="253"/>
  <c r="AB120" i="253"/>
  <c r="AB118" i="253"/>
  <c r="AD111" i="253"/>
  <c r="AB111" i="253"/>
  <c r="AD110" i="253"/>
  <c r="AB110" i="253"/>
  <c r="AD109" i="253"/>
  <c r="AB109" i="253"/>
  <c r="AD108" i="253"/>
  <c r="AB108" i="253"/>
  <c r="AD105" i="253"/>
  <c r="AB105" i="253"/>
  <c r="AD104" i="253"/>
  <c r="AB104" i="253"/>
  <c r="O90" i="253"/>
  <c r="N90" i="253"/>
  <c r="K90" i="253"/>
  <c r="AF9" i="253"/>
  <c r="G90" i="253"/>
  <c r="F90" i="253"/>
  <c r="AD9" i="253"/>
  <c r="E90" i="253"/>
  <c r="D90" i="253"/>
  <c r="AB9" i="253"/>
  <c r="C90" i="253"/>
  <c r="O89" i="253"/>
  <c r="N89" i="253"/>
  <c r="L89" i="253"/>
  <c r="K89" i="253"/>
  <c r="AF8" i="253"/>
  <c r="G89" i="253"/>
  <c r="F89" i="253"/>
  <c r="AD8" i="253"/>
  <c r="E89" i="253"/>
  <c r="D89" i="253"/>
  <c r="AB8" i="253"/>
  <c r="C89" i="253"/>
  <c r="O88" i="253"/>
  <c r="N88" i="253"/>
  <c r="J88" i="253"/>
  <c r="AF7" i="253"/>
  <c r="G88" i="253"/>
  <c r="F88" i="253"/>
  <c r="AD7" i="253"/>
  <c r="E88" i="253"/>
  <c r="D88" i="253"/>
  <c r="AB7" i="253"/>
  <c r="C88" i="253"/>
  <c r="O87" i="253"/>
  <c r="N87" i="253"/>
  <c r="M87" i="253"/>
  <c r="J87" i="253"/>
  <c r="AF6" i="253"/>
  <c r="G87" i="253"/>
  <c r="F87" i="253"/>
  <c r="AD6" i="253"/>
  <c r="E87" i="253"/>
  <c r="D87" i="253"/>
  <c r="AB6" i="253"/>
  <c r="C87" i="253"/>
  <c r="O86" i="253"/>
  <c r="N86" i="253"/>
  <c r="M86" i="253"/>
  <c r="J86" i="253"/>
  <c r="AF5" i="253"/>
  <c r="G86" i="253"/>
  <c r="F86" i="253"/>
  <c r="AD5" i="253"/>
  <c r="E86" i="253"/>
  <c r="D86" i="253"/>
  <c r="AB5" i="253"/>
  <c r="C86" i="253"/>
  <c r="O85" i="253"/>
  <c r="N85" i="253"/>
  <c r="L85" i="253"/>
  <c r="J85" i="253"/>
  <c r="AF4" i="253"/>
  <c r="G85" i="253"/>
  <c r="F85" i="253"/>
  <c r="AD4" i="253"/>
  <c r="E85" i="253"/>
  <c r="D85" i="253"/>
  <c r="AB4" i="253"/>
  <c r="C85" i="253"/>
  <c r="N84" i="253"/>
  <c r="F84" i="253"/>
  <c r="J82" i="253"/>
  <c r="S1" i="253"/>
  <c r="C82" i="253"/>
  <c r="A64" i="253"/>
  <c r="AB34" i="253"/>
  <c r="AB33" i="253"/>
  <c r="AB32" i="253"/>
  <c r="AB31" i="253"/>
  <c r="A31" i="253"/>
  <c r="AB30" i="253"/>
  <c r="AB29" i="253"/>
  <c r="AB28" i="253"/>
  <c r="AB27" i="253"/>
  <c r="AB26" i="253"/>
  <c r="AB25" i="253"/>
  <c r="AB24" i="253"/>
  <c r="AB23" i="253"/>
  <c r="AB22" i="253"/>
  <c r="AB21" i="253"/>
  <c r="AB20" i="253"/>
  <c r="AB19" i="253"/>
  <c r="AB18" i="253"/>
  <c r="G18" i="253"/>
  <c r="AB17" i="253"/>
  <c r="AB16" i="253"/>
  <c r="AB15" i="253"/>
  <c r="D15" i="253"/>
  <c r="D14" i="253"/>
  <c r="O13" i="253"/>
  <c r="D13" i="253"/>
  <c r="O12" i="253"/>
  <c r="D12" i="253"/>
  <c r="O11" i="253"/>
  <c r="O10" i="253"/>
  <c r="D10" i="253"/>
  <c r="O9" i="253"/>
  <c r="D9" i="253"/>
  <c r="O8" i="253"/>
  <c r="D8" i="253"/>
  <c r="A7" i="253"/>
  <c r="A4" i="253"/>
  <c r="AB2" i="253"/>
  <c r="A2" i="253"/>
  <c r="Y1" i="253"/>
  <c r="AD128" i="252"/>
  <c r="O10" i="252"/>
  <c r="AB128" i="252"/>
  <c r="AD127" i="252"/>
  <c r="O9" i="252"/>
  <c r="AB127" i="252"/>
  <c r="AD125" i="252"/>
  <c r="AB125" i="252"/>
  <c r="AD124" i="252"/>
  <c r="AB124" i="252"/>
  <c r="AB122" i="252"/>
  <c r="AB121" i="252"/>
  <c r="AB120" i="252"/>
  <c r="AB118" i="252"/>
  <c r="AD111" i="252"/>
  <c r="AB111" i="252"/>
  <c r="AD110" i="252"/>
  <c r="D14" i="252"/>
  <c r="AB110" i="252"/>
  <c r="AD109" i="252"/>
  <c r="D13" i="252"/>
  <c r="AB109" i="252"/>
  <c r="AD108" i="252"/>
  <c r="D12" i="252"/>
  <c r="AB108" i="252"/>
  <c r="AD105" i="252"/>
  <c r="AB105" i="252"/>
  <c r="AD104" i="252"/>
  <c r="AB104" i="252"/>
  <c r="O90" i="252"/>
  <c r="N90" i="252"/>
  <c r="M90" i="252"/>
  <c r="K90" i="252"/>
  <c r="AF9" i="252"/>
  <c r="G90" i="252"/>
  <c r="F90" i="252"/>
  <c r="AD9" i="252"/>
  <c r="E90" i="252"/>
  <c r="D90" i="252"/>
  <c r="AB9" i="252"/>
  <c r="C90" i="252"/>
  <c r="O89" i="252"/>
  <c r="N89" i="252"/>
  <c r="M89" i="252"/>
  <c r="K89" i="252"/>
  <c r="AF8" i="252"/>
  <c r="G89" i="252"/>
  <c r="F89" i="252"/>
  <c r="AD8" i="252"/>
  <c r="E89" i="252"/>
  <c r="D89" i="252"/>
  <c r="AB8" i="252"/>
  <c r="C89" i="252"/>
  <c r="O88" i="252"/>
  <c r="N88" i="252"/>
  <c r="J88" i="252"/>
  <c r="AF7" i="252"/>
  <c r="G88" i="252"/>
  <c r="F88" i="252"/>
  <c r="AD7" i="252"/>
  <c r="E88" i="252"/>
  <c r="D88" i="252"/>
  <c r="AB7" i="252"/>
  <c r="C88" i="252"/>
  <c r="O87" i="252"/>
  <c r="N87" i="252"/>
  <c r="L87" i="252"/>
  <c r="J87" i="252"/>
  <c r="AF6" i="252"/>
  <c r="G87" i="252"/>
  <c r="F87" i="252"/>
  <c r="AD6" i="252"/>
  <c r="E87" i="252"/>
  <c r="D87" i="252"/>
  <c r="AB6" i="252"/>
  <c r="C87" i="252"/>
  <c r="O86" i="252"/>
  <c r="N86" i="252"/>
  <c r="J86" i="252"/>
  <c r="AF5" i="252"/>
  <c r="G86" i="252"/>
  <c r="F86" i="252"/>
  <c r="AD5" i="252"/>
  <c r="E86" i="252"/>
  <c r="D86" i="252"/>
  <c r="AB5" i="252"/>
  <c r="C86" i="252"/>
  <c r="O85" i="252"/>
  <c r="N85" i="252"/>
  <c r="M85" i="252"/>
  <c r="J85" i="252"/>
  <c r="AF4" i="252"/>
  <c r="G85" i="252"/>
  <c r="F85" i="252"/>
  <c r="AD4" i="252"/>
  <c r="E85" i="252"/>
  <c r="D85" i="252"/>
  <c r="AB4" i="252"/>
  <c r="C85" i="252"/>
  <c r="N84" i="252"/>
  <c r="F84" i="252"/>
  <c r="J82" i="252"/>
  <c r="S1" i="252"/>
  <c r="C82" i="252"/>
  <c r="A64" i="252"/>
  <c r="A49" i="252"/>
  <c r="AB34" i="252"/>
  <c r="AB33" i="252"/>
  <c r="AB32" i="252"/>
  <c r="AB31" i="252"/>
  <c r="A31" i="252"/>
  <c r="AB30" i="252"/>
  <c r="AB29" i="252"/>
  <c r="AB28" i="252"/>
  <c r="AB27" i="252"/>
  <c r="AB26" i="252"/>
  <c r="AB25" i="252"/>
  <c r="AB24" i="252"/>
  <c r="AB23" i="252"/>
  <c r="AB22" i="252"/>
  <c r="AB21" i="252"/>
  <c r="AB20" i="252"/>
  <c r="AB19" i="252"/>
  <c r="AB18" i="252"/>
  <c r="G18" i="252"/>
  <c r="A18" i="252"/>
  <c r="AB17" i="252"/>
  <c r="AB16" i="252"/>
  <c r="AB15" i="252"/>
  <c r="D15" i="252"/>
  <c r="O13" i="252"/>
  <c r="O12" i="252"/>
  <c r="O11" i="252"/>
  <c r="D10" i="252"/>
  <c r="D9" i="252"/>
  <c r="O8" i="252"/>
  <c r="D8" i="252"/>
  <c r="A7" i="252"/>
  <c r="A4" i="252"/>
  <c r="AB2" i="252"/>
  <c r="A2" i="252"/>
  <c r="Y1" i="252"/>
  <c r="AD128" i="251"/>
  <c r="O10" i="251"/>
  <c r="AB128" i="251"/>
  <c r="AD127" i="251"/>
  <c r="O9" i="251"/>
  <c r="AB127" i="251"/>
  <c r="AD125" i="251"/>
  <c r="AB125" i="251"/>
  <c r="AD124" i="251"/>
  <c r="AB124" i="251"/>
  <c r="AB122" i="251"/>
  <c r="AB121" i="251"/>
  <c r="AB120" i="251"/>
  <c r="AB118" i="251"/>
  <c r="AD111" i="251"/>
  <c r="AB111" i="251"/>
  <c r="AD110" i="251"/>
  <c r="D14" i="251"/>
  <c r="AB110" i="251"/>
  <c r="AD109" i="251"/>
  <c r="D13" i="251"/>
  <c r="AB109" i="251"/>
  <c r="AD108" i="251"/>
  <c r="D12" i="251"/>
  <c r="AB108" i="251"/>
  <c r="AD105" i="251"/>
  <c r="AB105" i="251"/>
  <c r="AD104" i="251"/>
  <c r="AB104" i="251"/>
  <c r="O90" i="251"/>
  <c r="N90" i="251"/>
  <c r="K90" i="251"/>
  <c r="AF9" i="251"/>
  <c r="G90" i="251"/>
  <c r="F90" i="251"/>
  <c r="AD9" i="251"/>
  <c r="E90" i="251"/>
  <c r="D90" i="251"/>
  <c r="AB9" i="251"/>
  <c r="C90" i="251"/>
  <c r="O89" i="251"/>
  <c r="N89" i="251"/>
  <c r="M89" i="251"/>
  <c r="K89" i="251"/>
  <c r="AF8" i="251"/>
  <c r="G89" i="251"/>
  <c r="F89" i="251"/>
  <c r="AD8" i="251"/>
  <c r="E89" i="251"/>
  <c r="D89" i="251"/>
  <c r="AB8" i="251"/>
  <c r="C89" i="251"/>
  <c r="O88" i="251"/>
  <c r="N88" i="251"/>
  <c r="J88" i="251"/>
  <c r="AF7" i="251"/>
  <c r="G88" i="251"/>
  <c r="F88" i="251"/>
  <c r="AD7" i="251"/>
  <c r="E88" i="251"/>
  <c r="D88" i="251"/>
  <c r="AB7" i="251"/>
  <c r="C88" i="251"/>
  <c r="O87" i="251"/>
  <c r="N87" i="251"/>
  <c r="L87" i="251"/>
  <c r="J87" i="251"/>
  <c r="AF6" i="251"/>
  <c r="G87" i="251"/>
  <c r="F87" i="251"/>
  <c r="AD6" i="251"/>
  <c r="E87" i="251"/>
  <c r="D87" i="251"/>
  <c r="AB6" i="251"/>
  <c r="C87" i="251"/>
  <c r="O86" i="251"/>
  <c r="N86" i="251"/>
  <c r="M86" i="251"/>
  <c r="J86" i="251"/>
  <c r="AF5" i="251"/>
  <c r="G86" i="251"/>
  <c r="F86" i="251"/>
  <c r="AD5" i="251"/>
  <c r="E86" i="251"/>
  <c r="D86" i="251"/>
  <c r="AB5" i="251"/>
  <c r="C86" i="251"/>
  <c r="O85" i="251"/>
  <c r="N85" i="251"/>
  <c r="M85" i="251"/>
  <c r="J85" i="251"/>
  <c r="AF4" i="251"/>
  <c r="G85" i="251"/>
  <c r="F85" i="251"/>
  <c r="AD4" i="251"/>
  <c r="E85" i="251"/>
  <c r="D85" i="251"/>
  <c r="AB4" i="251"/>
  <c r="C85" i="251"/>
  <c r="N84" i="251"/>
  <c r="F84" i="251"/>
  <c r="J82" i="251"/>
  <c r="S1" i="251"/>
  <c r="C82" i="251"/>
  <c r="A64" i="251"/>
  <c r="A49" i="251"/>
  <c r="AB34" i="251"/>
  <c r="AB33" i="251"/>
  <c r="AB32" i="251"/>
  <c r="AB31" i="251"/>
  <c r="A31" i="251"/>
  <c r="AB30" i="251"/>
  <c r="AB29" i="251"/>
  <c r="AB28" i="251"/>
  <c r="AB27" i="251"/>
  <c r="AB26" i="251"/>
  <c r="AB25" i="251"/>
  <c r="AB24" i="251"/>
  <c r="AB23" i="251"/>
  <c r="AB22" i="251"/>
  <c r="AB21" i="251"/>
  <c r="AB20" i="251"/>
  <c r="AB19" i="251"/>
  <c r="AB18" i="251"/>
  <c r="G18" i="251"/>
  <c r="A18" i="251"/>
  <c r="AB17" i="251"/>
  <c r="AB16" i="251"/>
  <c r="AB15" i="251"/>
  <c r="D15" i="251"/>
  <c r="O13" i="251"/>
  <c r="O12" i="251"/>
  <c r="O11" i="251"/>
  <c r="D10" i="251"/>
  <c r="D9" i="251"/>
  <c r="O8" i="251"/>
  <c r="D8" i="251"/>
  <c r="A7" i="251"/>
  <c r="A4" i="251"/>
  <c r="AB2" i="251"/>
  <c r="A2" i="251"/>
  <c r="Y1" i="251"/>
  <c r="AD128" i="250"/>
  <c r="AB128" i="250"/>
  <c r="AD127" i="250"/>
  <c r="AB127" i="250"/>
  <c r="AD125" i="250"/>
  <c r="AB125" i="250"/>
  <c r="AD124" i="250"/>
  <c r="AB124" i="250"/>
  <c r="AB122" i="250"/>
  <c r="AB121" i="250"/>
  <c r="AB120" i="250"/>
  <c r="AB118" i="250"/>
  <c r="AD111" i="250"/>
  <c r="AB111" i="250"/>
  <c r="AD110" i="250"/>
  <c r="AB110" i="250"/>
  <c r="AD109" i="250"/>
  <c r="AB109" i="250"/>
  <c r="AD108" i="250"/>
  <c r="AB108" i="250"/>
  <c r="AD105" i="250"/>
  <c r="AB105" i="250"/>
  <c r="AD104" i="250"/>
  <c r="AB104" i="250"/>
  <c r="O90" i="250"/>
  <c r="N90" i="250"/>
  <c r="M90" i="250"/>
  <c r="K90" i="250"/>
  <c r="AF9" i="250"/>
  <c r="G90" i="250"/>
  <c r="F90" i="250"/>
  <c r="AD9" i="250"/>
  <c r="E90" i="250"/>
  <c r="D90" i="250"/>
  <c r="AB9" i="250"/>
  <c r="C90" i="250"/>
  <c r="O89" i="250"/>
  <c r="N89" i="250"/>
  <c r="L89" i="250"/>
  <c r="K89" i="250"/>
  <c r="AF8" i="250"/>
  <c r="G89" i="250"/>
  <c r="F89" i="250"/>
  <c r="AD8" i="250"/>
  <c r="E89" i="250"/>
  <c r="D89" i="250"/>
  <c r="AB8" i="250"/>
  <c r="C89" i="250"/>
  <c r="O88" i="250"/>
  <c r="N88" i="250"/>
  <c r="J88" i="250"/>
  <c r="AF7" i="250"/>
  <c r="G88" i="250"/>
  <c r="F88" i="250"/>
  <c r="AD7" i="250"/>
  <c r="E88" i="250"/>
  <c r="D88" i="250"/>
  <c r="AB7" i="250"/>
  <c r="C88" i="250"/>
  <c r="O87" i="250"/>
  <c r="N87" i="250"/>
  <c r="M87" i="250"/>
  <c r="J87" i="250"/>
  <c r="AF6" i="250"/>
  <c r="G87" i="250"/>
  <c r="F87" i="250"/>
  <c r="AD6" i="250"/>
  <c r="E87" i="250"/>
  <c r="D87" i="250"/>
  <c r="AB6" i="250"/>
  <c r="C87" i="250"/>
  <c r="O86" i="250"/>
  <c r="N86" i="250"/>
  <c r="J86" i="250"/>
  <c r="AF5" i="250"/>
  <c r="G86" i="250"/>
  <c r="F86" i="250"/>
  <c r="AD5" i="250"/>
  <c r="E86" i="250"/>
  <c r="D86" i="250"/>
  <c r="AB5" i="250"/>
  <c r="C86" i="250"/>
  <c r="O85" i="250"/>
  <c r="N85" i="250"/>
  <c r="L85" i="250"/>
  <c r="J85" i="250"/>
  <c r="AF4" i="250"/>
  <c r="G85" i="250"/>
  <c r="F85" i="250"/>
  <c r="AD4" i="250"/>
  <c r="E85" i="250"/>
  <c r="D85" i="250"/>
  <c r="AB4" i="250"/>
  <c r="C85" i="250"/>
  <c r="N84" i="250"/>
  <c r="F84" i="250"/>
  <c r="J82" i="250"/>
  <c r="S1" i="250"/>
  <c r="C82" i="250"/>
  <c r="A64" i="250"/>
  <c r="AB34" i="250"/>
  <c r="AB33" i="250"/>
  <c r="AB32" i="250"/>
  <c r="AB31" i="250"/>
  <c r="A31" i="250"/>
  <c r="AB30" i="250"/>
  <c r="AB29" i="250"/>
  <c r="AB28" i="250"/>
  <c r="AB27" i="250"/>
  <c r="AB26" i="250"/>
  <c r="AB25" i="250"/>
  <c r="AB24" i="250"/>
  <c r="AB23" i="250"/>
  <c r="AB22" i="250"/>
  <c r="AB21" i="250"/>
  <c r="AB20" i="250"/>
  <c r="AB19" i="250"/>
  <c r="AB18" i="250"/>
  <c r="G18" i="250"/>
  <c r="AB17" i="250"/>
  <c r="AB16" i="250"/>
  <c r="AB15" i="250"/>
  <c r="D15" i="250"/>
  <c r="D14" i="250"/>
  <c r="O13" i="250"/>
  <c r="D13" i="250"/>
  <c r="O12" i="250"/>
  <c r="D12" i="250"/>
  <c r="O11" i="250"/>
  <c r="O10" i="250"/>
  <c r="D10" i="250"/>
  <c r="O9" i="250"/>
  <c r="D9" i="250"/>
  <c r="O8" i="250"/>
  <c r="D8" i="250"/>
  <c r="A7" i="250"/>
  <c r="A4" i="250"/>
  <c r="AB2" i="250"/>
  <c r="A2" i="250"/>
  <c r="Y1" i="250"/>
  <c r="AD128" i="249"/>
  <c r="O10" i="249"/>
  <c r="AB128" i="249"/>
  <c r="AD127" i="249"/>
  <c r="O9" i="249"/>
  <c r="AB127" i="249"/>
  <c r="AD125" i="249"/>
  <c r="AB125" i="249"/>
  <c r="AD124" i="249"/>
  <c r="AB124" i="249"/>
  <c r="AB122" i="249"/>
  <c r="AB121" i="249"/>
  <c r="AB120" i="249"/>
  <c r="AB118" i="249"/>
  <c r="AD111" i="249"/>
  <c r="AB111" i="249"/>
  <c r="AD110" i="249"/>
  <c r="D14" i="249"/>
  <c r="AB110" i="249"/>
  <c r="AD109" i="249"/>
  <c r="D13" i="249"/>
  <c r="AB109" i="249"/>
  <c r="AD108" i="249"/>
  <c r="D12" i="249"/>
  <c r="AB108" i="249"/>
  <c r="AD105" i="249"/>
  <c r="AB105" i="249"/>
  <c r="AD104" i="249"/>
  <c r="AB104" i="249"/>
  <c r="O90" i="249"/>
  <c r="N90" i="249"/>
  <c r="K90" i="249"/>
  <c r="AF9" i="249"/>
  <c r="G90" i="249"/>
  <c r="F90" i="249"/>
  <c r="AD9" i="249"/>
  <c r="E90" i="249"/>
  <c r="D90" i="249"/>
  <c r="AB9" i="249"/>
  <c r="C90" i="249"/>
  <c r="O89" i="249"/>
  <c r="N89" i="249"/>
  <c r="M89" i="249"/>
  <c r="K89" i="249"/>
  <c r="AF8" i="249"/>
  <c r="G89" i="249"/>
  <c r="F89" i="249"/>
  <c r="AD8" i="249"/>
  <c r="E89" i="249"/>
  <c r="D89" i="249"/>
  <c r="AB8" i="249"/>
  <c r="C89" i="249"/>
  <c r="O88" i="249"/>
  <c r="N88" i="249"/>
  <c r="J88" i="249"/>
  <c r="AF7" i="249"/>
  <c r="G88" i="249"/>
  <c r="F88" i="249"/>
  <c r="AD7" i="249"/>
  <c r="E88" i="249"/>
  <c r="D88" i="249"/>
  <c r="AB7" i="249"/>
  <c r="C88" i="249"/>
  <c r="O87" i="249"/>
  <c r="N87" i="249"/>
  <c r="L87" i="249"/>
  <c r="J87" i="249"/>
  <c r="AF6" i="249"/>
  <c r="G87" i="249"/>
  <c r="F87" i="249"/>
  <c r="AD6" i="249"/>
  <c r="E87" i="249"/>
  <c r="D87" i="249"/>
  <c r="AB6" i="249"/>
  <c r="C87" i="249"/>
  <c r="O86" i="249"/>
  <c r="N86" i="249"/>
  <c r="M86" i="249"/>
  <c r="J86" i="249"/>
  <c r="AF5" i="249"/>
  <c r="G86" i="249"/>
  <c r="F86" i="249"/>
  <c r="AD5" i="249"/>
  <c r="E86" i="249"/>
  <c r="D86" i="249"/>
  <c r="AB5" i="249"/>
  <c r="C86" i="249"/>
  <c r="O85" i="249"/>
  <c r="N85" i="249"/>
  <c r="M85" i="249"/>
  <c r="J85" i="249"/>
  <c r="AF4" i="249"/>
  <c r="G85" i="249"/>
  <c r="F85" i="249"/>
  <c r="AD4" i="249"/>
  <c r="E85" i="249"/>
  <c r="D85" i="249"/>
  <c r="AB4" i="249"/>
  <c r="C85" i="249"/>
  <c r="N84" i="249"/>
  <c r="F84" i="249"/>
  <c r="J82" i="249"/>
  <c r="S1" i="249"/>
  <c r="C82" i="249"/>
  <c r="A64" i="249"/>
  <c r="A49" i="249"/>
  <c r="AB34" i="249"/>
  <c r="AB33" i="249"/>
  <c r="AB32" i="249"/>
  <c r="AB31" i="249"/>
  <c r="A31" i="249"/>
  <c r="AB30" i="249"/>
  <c r="AB29" i="249"/>
  <c r="AB28" i="249"/>
  <c r="AB27" i="249"/>
  <c r="AB26" i="249"/>
  <c r="AB25" i="249"/>
  <c r="AB24" i="249"/>
  <c r="AB23" i="249"/>
  <c r="AB22" i="249"/>
  <c r="AB21" i="249"/>
  <c r="AB20" i="249"/>
  <c r="AB19" i="249"/>
  <c r="AB18" i="249"/>
  <c r="G18" i="249"/>
  <c r="A18" i="249"/>
  <c r="AB17" i="249"/>
  <c r="AB16" i="249"/>
  <c r="AB15" i="249"/>
  <c r="D15" i="249"/>
  <c r="O13" i="249"/>
  <c r="O12" i="249"/>
  <c r="O11" i="249"/>
  <c r="D10" i="249"/>
  <c r="D9" i="249"/>
  <c r="O8" i="249"/>
  <c r="D8" i="249"/>
  <c r="A7" i="249"/>
  <c r="A4" i="249"/>
  <c r="AB2" i="249"/>
  <c r="A2" i="249"/>
  <c r="Y1" i="249"/>
  <c r="AD128" i="248"/>
  <c r="AB128" i="248"/>
  <c r="AD127" i="248"/>
  <c r="AB127" i="248"/>
  <c r="AD125" i="248"/>
  <c r="AB125" i="248"/>
  <c r="AD124" i="248"/>
  <c r="AB124" i="248"/>
  <c r="AB122" i="248"/>
  <c r="AB121" i="248"/>
  <c r="AB120" i="248"/>
  <c r="AB118" i="248"/>
  <c r="AD111" i="248"/>
  <c r="AB111" i="248"/>
  <c r="AD110" i="248"/>
  <c r="AB110" i="248"/>
  <c r="AD109" i="248"/>
  <c r="AB109" i="248"/>
  <c r="AD108" i="248"/>
  <c r="AB108" i="248"/>
  <c r="AD105" i="248"/>
  <c r="AB105" i="248"/>
  <c r="AD104" i="248"/>
  <c r="AB104" i="248"/>
  <c r="O90" i="248"/>
  <c r="N90" i="248"/>
  <c r="M90" i="248"/>
  <c r="K90" i="248"/>
  <c r="AF9" i="248"/>
  <c r="G90" i="248"/>
  <c r="F90" i="248"/>
  <c r="AD9" i="248"/>
  <c r="E90" i="248"/>
  <c r="D90" i="248"/>
  <c r="AB9" i="248"/>
  <c r="C90" i="248"/>
  <c r="O89" i="248"/>
  <c r="N89" i="248"/>
  <c r="L89" i="248"/>
  <c r="K89" i="248"/>
  <c r="AF8" i="248"/>
  <c r="G89" i="248"/>
  <c r="F89" i="248"/>
  <c r="AD8" i="248"/>
  <c r="E89" i="248"/>
  <c r="D89" i="248"/>
  <c r="AB8" i="248"/>
  <c r="C89" i="248"/>
  <c r="O88" i="248"/>
  <c r="N88" i="248"/>
  <c r="J88" i="248"/>
  <c r="AF7" i="248"/>
  <c r="G88" i="248"/>
  <c r="F88" i="248"/>
  <c r="AD7" i="248"/>
  <c r="E88" i="248"/>
  <c r="D88" i="248"/>
  <c r="AB7" i="248"/>
  <c r="C88" i="248"/>
  <c r="O87" i="248"/>
  <c r="N87" i="248"/>
  <c r="M87" i="248"/>
  <c r="J87" i="248"/>
  <c r="AF6" i="248"/>
  <c r="G87" i="248"/>
  <c r="F87" i="248"/>
  <c r="AD6" i="248"/>
  <c r="E87" i="248"/>
  <c r="D87" i="248"/>
  <c r="AB6" i="248"/>
  <c r="C87" i="248"/>
  <c r="O86" i="248"/>
  <c r="N86" i="248"/>
  <c r="J86" i="248"/>
  <c r="AF5" i="248"/>
  <c r="G86" i="248"/>
  <c r="F86" i="248"/>
  <c r="AD5" i="248"/>
  <c r="E86" i="248"/>
  <c r="D86" i="248"/>
  <c r="AB5" i="248"/>
  <c r="C86" i="248"/>
  <c r="O85" i="248"/>
  <c r="N85" i="248"/>
  <c r="L85" i="248"/>
  <c r="J85" i="248"/>
  <c r="AF4" i="248"/>
  <c r="G85" i="248"/>
  <c r="F85" i="248"/>
  <c r="AD4" i="248"/>
  <c r="E85" i="248"/>
  <c r="D85" i="248"/>
  <c r="AB4" i="248"/>
  <c r="C85" i="248"/>
  <c r="N84" i="248"/>
  <c r="F84" i="248"/>
  <c r="J82" i="248"/>
  <c r="S1" i="248"/>
  <c r="C82" i="248"/>
  <c r="A64" i="248"/>
  <c r="AB34" i="248"/>
  <c r="AB33" i="248"/>
  <c r="AB32" i="248"/>
  <c r="AB31" i="248"/>
  <c r="A31" i="248"/>
  <c r="AB30" i="248"/>
  <c r="AB29" i="248"/>
  <c r="AB28" i="248"/>
  <c r="AB27" i="248"/>
  <c r="AB26" i="248"/>
  <c r="AB25" i="248"/>
  <c r="AB24" i="248"/>
  <c r="AB23" i="248"/>
  <c r="AB22" i="248"/>
  <c r="AB21" i="248"/>
  <c r="AB20" i="248"/>
  <c r="AB19" i="248"/>
  <c r="AB18" i="248"/>
  <c r="G18" i="248"/>
  <c r="AB17" i="248"/>
  <c r="AB16" i="248"/>
  <c r="AB15" i="248"/>
  <c r="D15" i="248"/>
  <c r="D14" i="248"/>
  <c r="O13" i="248"/>
  <c r="D13" i="248"/>
  <c r="O12" i="248"/>
  <c r="D12" i="248"/>
  <c r="O11" i="248"/>
  <c r="O10" i="248"/>
  <c r="D10" i="248"/>
  <c r="O9" i="248"/>
  <c r="D9" i="248"/>
  <c r="O8" i="248"/>
  <c r="D8" i="248"/>
  <c r="A7" i="248"/>
  <c r="A4" i="248"/>
  <c r="AB2" i="248"/>
  <c r="A2" i="248"/>
  <c r="Y1" i="248"/>
  <c r="AD128" i="247"/>
  <c r="AB128" i="247"/>
  <c r="AD127" i="247"/>
  <c r="AB127" i="247"/>
  <c r="AD125" i="247"/>
  <c r="AB125" i="247"/>
  <c r="AD124" i="247"/>
  <c r="AB124" i="247"/>
  <c r="AB122" i="247"/>
  <c r="AB121" i="247"/>
  <c r="AB120" i="247"/>
  <c r="AB118" i="247"/>
  <c r="AD111" i="247"/>
  <c r="AB111" i="247"/>
  <c r="AD110" i="247"/>
  <c r="AB110" i="247"/>
  <c r="AD109" i="247"/>
  <c r="AB109" i="247"/>
  <c r="AD108" i="247"/>
  <c r="AB108" i="247"/>
  <c r="AD105" i="247"/>
  <c r="AB105" i="247"/>
  <c r="AD104" i="247"/>
  <c r="AB104" i="247"/>
  <c r="O90" i="247"/>
  <c r="N90" i="247"/>
  <c r="K90" i="247"/>
  <c r="AF9" i="247"/>
  <c r="G90" i="247"/>
  <c r="F90" i="247"/>
  <c r="AD9" i="247"/>
  <c r="E90" i="247"/>
  <c r="D90" i="247"/>
  <c r="AB9" i="247"/>
  <c r="C90" i="247"/>
  <c r="O89" i="247"/>
  <c r="N89" i="247"/>
  <c r="L89" i="247"/>
  <c r="K89" i="247"/>
  <c r="AF8" i="247"/>
  <c r="G89" i="247"/>
  <c r="F89" i="247"/>
  <c r="AD8" i="247"/>
  <c r="E89" i="247"/>
  <c r="D89" i="247"/>
  <c r="AB8" i="247"/>
  <c r="C89" i="247"/>
  <c r="O88" i="247"/>
  <c r="N88" i="247"/>
  <c r="J88" i="247"/>
  <c r="AF7" i="247"/>
  <c r="G88" i="247"/>
  <c r="F88" i="247"/>
  <c r="AD7" i="247"/>
  <c r="E88" i="247"/>
  <c r="D88" i="247"/>
  <c r="AB7" i="247"/>
  <c r="C88" i="247"/>
  <c r="O87" i="247"/>
  <c r="N87" i="247"/>
  <c r="M87" i="247"/>
  <c r="J87" i="247"/>
  <c r="AF6" i="247"/>
  <c r="G87" i="247"/>
  <c r="F87" i="247"/>
  <c r="AD6" i="247"/>
  <c r="E87" i="247"/>
  <c r="D87" i="247"/>
  <c r="AB6" i="247"/>
  <c r="C87" i="247"/>
  <c r="O86" i="247"/>
  <c r="N86" i="247"/>
  <c r="M86" i="247"/>
  <c r="J86" i="247"/>
  <c r="AF5" i="247"/>
  <c r="G86" i="247"/>
  <c r="F86" i="247"/>
  <c r="AD5" i="247"/>
  <c r="E86" i="247"/>
  <c r="D86" i="247"/>
  <c r="AB5" i="247"/>
  <c r="C86" i="247"/>
  <c r="O85" i="247"/>
  <c r="N85" i="247"/>
  <c r="L85" i="247"/>
  <c r="J85" i="247"/>
  <c r="AF4" i="247"/>
  <c r="G85" i="247"/>
  <c r="F85" i="247"/>
  <c r="AD4" i="247"/>
  <c r="E85" i="247"/>
  <c r="D85" i="247"/>
  <c r="AB4" i="247"/>
  <c r="C85" i="247"/>
  <c r="N84" i="247"/>
  <c r="F84" i="247"/>
  <c r="J82" i="247"/>
  <c r="S1" i="247"/>
  <c r="C82" i="247"/>
  <c r="A64" i="247"/>
  <c r="AB34" i="247"/>
  <c r="AB33" i="247"/>
  <c r="AB32" i="247"/>
  <c r="AB31" i="247"/>
  <c r="A31" i="247"/>
  <c r="AB30" i="247"/>
  <c r="AB29" i="247"/>
  <c r="AB28" i="247"/>
  <c r="AB27" i="247"/>
  <c r="AB26" i="247"/>
  <c r="AB25" i="247"/>
  <c r="AB24" i="247"/>
  <c r="AB23" i="247"/>
  <c r="AB22" i="247"/>
  <c r="AB21" i="247"/>
  <c r="AB20" i="247"/>
  <c r="AB19" i="247"/>
  <c r="AB18" i="247"/>
  <c r="G18" i="247"/>
  <c r="AB17" i="247"/>
  <c r="AB16" i="247"/>
  <c r="AB15" i="247"/>
  <c r="D15" i="247"/>
  <c r="D14" i="247"/>
  <c r="O13" i="247"/>
  <c r="D13" i="247"/>
  <c r="O12" i="247"/>
  <c r="D12" i="247"/>
  <c r="O11" i="247"/>
  <c r="O10" i="247"/>
  <c r="D10" i="247"/>
  <c r="O9" i="247"/>
  <c r="D9" i="247"/>
  <c r="O8" i="247"/>
  <c r="D8" i="247"/>
  <c r="A7" i="247"/>
  <c r="A4" i="247"/>
  <c r="AB2" i="247"/>
  <c r="A2" i="247"/>
  <c r="Y1" i="247"/>
  <c r="AD128" i="246"/>
  <c r="O10" i="246"/>
  <c r="AB128" i="246"/>
  <c r="AD127" i="246"/>
  <c r="O9" i="246"/>
  <c r="AB127" i="246"/>
  <c r="AD125" i="246"/>
  <c r="AB125" i="246"/>
  <c r="AD124" i="246"/>
  <c r="AB124" i="246"/>
  <c r="AB122" i="246"/>
  <c r="AB121" i="246"/>
  <c r="AB120" i="246"/>
  <c r="AB118" i="246"/>
  <c r="AD111" i="246"/>
  <c r="AB111" i="246"/>
  <c r="AD110" i="246"/>
  <c r="D14" i="246"/>
  <c r="AB110" i="246"/>
  <c r="AD109" i="246"/>
  <c r="D13" i="246"/>
  <c r="AB109" i="246"/>
  <c r="AD108" i="246"/>
  <c r="D12" i="246"/>
  <c r="AB108" i="246"/>
  <c r="AD105" i="246"/>
  <c r="AB105" i="246"/>
  <c r="AD104" i="246"/>
  <c r="AB104" i="246"/>
  <c r="O90" i="246"/>
  <c r="N90" i="246"/>
  <c r="M90" i="246"/>
  <c r="K90" i="246"/>
  <c r="AF9" i="246"/>
  <c r="G90" i="246"/>
  <c r="F90" i="246"/>
  <c r="AD9" i="246"/>
  <c r="E90" i="246"/>
  <c r="D90" i="246"/>
  <c r="AB9" i="246"/>
  <c r="C90" i="246"/>
  <c r="O89" i="246"/>
  <c r="N89" i="246"/>
  <c r="M89" i="246"/>
  <c r="K89" i="246"/>
  <c r="AF8" i="246"/>
  <c r="G89" i="246"/>
  <c r="F89" i="246"/>
  <c r="AD8" i="246"/>
  <c r="E89" i="246"/>
  <c r="D89" i="246"/>
  <c r="AB8" i="246"/>
  <c r="C89" i="246"/>
  <c r="O88" i="246"/>
  <c r="N88" i="246"/>
  <c r="J88" i="246"/>
  <c r="AF7" i="246"/>
  <c r="G88" i="246"/>
  <c r="F88" i="246"/>
  <c r="AD7" i="246"/>
  <c r="E88" i="246"/>
  <c r="D88" i="246"/>
  <c r="AB7" i="246"/>
  <c r="C88" i="246"/>
  <c r="O87" i="246"/>
  <c r="N87" i="246"/>
  <c r="L87" i="246"/>
  <c r="J87" i="246"/>
  <c r="AF6" i="246"/>
  <c r="G87" i="246"/>
  <c r="F87" i="246"/>
  <c r="AD6" i="246"/>
  <c r="E87" i="246"/>
  <c r="D87" i="246"/>
  <c r="AB6" i="246"/>
  <c r="C87" i="246"/>
  <c r="O86" i="246"/>
  <c r="N86" i="246"/>
  <c r="J86" i="246"/>
  <c r="AF5" i="246"/>
  <c r="G86" i="246"/>
  <c r="F86" i="246"/>
  <c r="AD5" i="246"/>
  <c r="E86" i="246"/>
  <c r="D86" i="246"/>
  <c r="AB5" i="246"/>
  <c r="C86" i="246"/>
  <c r="O85" i="246"/>
  <c r="N85" i="246"/>
  <c r="M85" i="246"/>
  <c r="J85" i="246"/>
  <c r="AF4" i="246"/>
  <c r="G85" i="246"/>
  <c r="F85" i="246"/>
  <c r="AD4" i="246"/>
  <c r="E85" i="246"/>
  <c r="D85" i="246"/>
  <c r="AB4" i="246"/>
  <c r="C85" i="246"/>
  <c r="N84" i="246"/>
  <c r="F84" i="246"/>
  <c r="J82" i="246"/>
  <c r="S1" i="246"/>
  <c r="C82" i="246"/>
  <c r="A64" i="246"/>
  <c r="A49" i="246"/>
  <c r="AB34" i="246"/>
  <c r="AB33" i="246"/>
  <c r="AB32" i="246"/>
  <c r="AB31" i="246"/>
  <c r="A31" i="246"/>
  <c r="AB30" i="246"/>
  <c r="AB29" i="246"/>
  <c r="AB28" i="246"/>
  <c r="AB27" i="246"/>
  <c r="AB26" i="246"/>
  <c r="AB25" i="246"/>
  <c r="AB24" i="246"/>
  <c r="AB23" i="246"/>
  <c r="AB22" i="246"/>
  <c r="AB21" i="246"/>
  <c r="AB20" i="246"/>
  <c r="AB19" i="246"/>
  <c r="AB18" i="246"/>
  <c r="G18" i="246"/>
  <c r="A18" i="246"/>
  <c r="AB17" i="246"/>
  <c r="AB16" i="246"/>
  <c r="AB15" i="246"/>
  <c r="D15" i="246"/>
  <c r="O13" i="246"/>
  <c r="O12" i="246"/>
  <c r="O11" i="246"/>
  <c r="D10" i="246"/>
  <c r="D9" i="246"/>
  <c r="O8" i="246"/>
  <c r="D8" i="246"/>
  <c r="A7" i="246"/>
  <c r="A4" i="246"/>
  <c r="AB2" i="246"/>
  <c r="A2" i="246"/>
  <c r="Y1" i="246"/>
  <c r="AD128" i="245"/>
  <c r="AB128" i="245"/>
  <c r="AD127" i="245"/>
  <c r="AB127" i="245"/>
  <c r="AD125" i="245"/>
  <c r="AB125" i="245"/>
  <c r="AD124" i="245"/>
  <c r="AB124" i="245"/>
  <c r="AB122" i="245"/>
  <c r="AB121" i="245"/>
  <c r="AB120" i="245"/>
  <c r="AB118" i="245"/>
  <c r="AD111" i="245"/>
  <c r="AB111" i="245"/>
  <c r="AD110" i="245"/>
  <c r="AB110" i="245"/>
  <c r="AD109" i="245"/>
  <c r="AB109" i="245"/>
  <c r="AD108" i="245"/>
  <c r="AB108" i="245"/>
  <c r="AD105" i="245"/>
  <c r="AB105" i="245"/>
  <c r="AD104" i="245"/>
  <c r="AB104" i="245"/>
  <c r="O90" i="245"/>
  <c r="N90" i="245"/>
  <c r="K90" i="245"/>
  <c r="AF9" i="245"/>
  <c r="G90" i="245"/>
  <c r="F90" i="245"/>
  <c r="AD9" i="245"/>
  <c r="E90" i="245"/>
  <c r="D90" i="245"/>
  <c r="AB9" i="245"/>
  <c r="C90" i="245"/>
  <c r="O89" i="245"/>
  <c r="N89" i="245"/>
  <c r="L89" i="245"/>
  <c r="K89" i="245"/>
  <c r="AF8" i="245"/>
  <c r="G89" i="245"/>
  <c r="F89" i="245"/>
  <c r="AD8" i="245"/>
  <c r="E89" i="245"/>
  <c r="D89" i="245"/>
  <c r="AB8" i="245"/>
  <c r="C89" i="245"/>
  <c r="O88" i="245"/>
  <c r="N88" i="245"/>
  <c r="J88" i="245"/>
  <c r="AF7" i="245"/>
  <c r="G88" i="245"/>
  <c r="F88" i="245"/>
  <c r="AD7" i="245"/>
  <c r="E88" i="245"/>
  <c r="D88" i="245"/>
  <c r="AB7" i="245"/>
  <c r="C88" i="245"/>
  <c r="O87" i="245"/>
  <c r="N87" i="245"/>
  <c r="M87" i="245"/>
  <c r="J87" i="245"/>
  <c r="AF6" i="245"/>
  <c r="G87" i="245"/>
  <c r="F87" i="245"/>
  <c r="AD6" i="245"/>
  <c r="E87" i="245"/>
  <c r="D87" i="245"/>
  <c r="AB6" i="245"/>
  <c r="C87" i="245"/>
  <c r="O86" i="245"/>
  <c r="N86" i="245"/>
  <c r="M86" i="245"/>
  <c r="J86" i="245"/>
  <c r="AF5" i="245"/>
  <c r="G86" i="245"/>
  <c r="F86" i="245"/>
  <c r="AD5" i="245"/>
  <c r="E86" i="245"/>
  <c r="D86" i="245"/>
  <c r="AB5" i="245"/>
  <c r="C86" i="245"/>
  <c r="O85" i="245"/>
  <c r="N85" i="245"/>
  <c r="L85" i="245"/>
  <c r="J85" i="245"/>
  <c r="AF4" i="245"/>
  <c r="G85" i="245"/>
  <c r="F85" i="245"/>
  <c r="AD4" i="245"/>
  <c r="E85" i="245"/>
  <c r="D85" i="245"/>
  <c r="AB4" i="245"/>
  <c r="C85" i="245"/>
  <c r="N84" i="245"/>
  <c r="F84" i="245"/>
  <c r="J82" i="245"/>
  <c r="S1" i="245"/>
  <c r="C82" i="245"/>
  <c r="A64" i="245"/>
  <c r="AB34" i="245"/>
  <c r="AB33" i="245"/>
  <c r="AB32" i="245"/>
  <c r="AB31" i="245"/>
  <c r="A31" i="245"/>
  <c r="AB30" i="245"/>
  <c r="AB29" i="245"/>
  <c r="AB28" i="245"/>
  <c r="AB27" i="245"/>
  <c r="AB26" i="245"/>
  <c r="AB25" i="245"/>
  <c r="AB24" i="245"/>
  <c r="AB23" i="245"/>
  <c r="AB22" i="245"/>
  <c r="AB21" i="245"/>
  <c r="AB20" i="245"/>
  <c r="AB19" i="245"/>
  <c r="AB18" i="245"/>
  <c r="G18" i="245"/>
  <c r="AB17" i="245"/>
  <c r="AB16" i="245"/>
  <c r="AB15" i="245"/>
  <c r="D15" i="245"/>
  <c r="D14" i="245"/>
  <c r="O13" i="245"/>
  <c r="D13" i="245"/>
  <c r="O12" i="245"/>
  <c r="D12" i="245"/>
  <c r="O11" i="245"/>
  <c r="O10" i="245"/>
  <c r="D10" i="245"/>
  <c r="O9" i="245"/>
  <c r="D9" i="245"/>
  <c r="O8" i="245"/>
  <c r="D8" i="245"/>
  <c r="A7" i="245"/>
  <c r="A4" i="245"/>
  <c r="AB2" i="245"/>
  <c r="A2" i="245"/>
  <c r="Y1" i="245"/>
  <c r="AD128" i="244"/>
  <c r="AB128" i="244"/>
  <c r="AD127" i="244"/>
  <c r="AB127" i="244"/>
  <c r="AD125" i="244"/>
  <c r="AB125" i="244"/>
  <c r="AD124" i="244"/>
  <c r="AB124" i="244"/>
  <c r="AB122" i="244"/>
  <c r="AB121" i="244"/>
  <c r="AB120" i="244"/>
  <c r="AB118" i="244"/>
  <c r="AD111" i="244"/>
  <c r="AB111" i="244"/>
  <c r="AD110" i="244"/>
  <c r="AB110" i="244"/>
  <c r="AD109" i="244"/>
  <c r="AB109" i="244"/>
  <c r="AD108" i="244"/>
  <c r="AB108" i="244"/>
  <c r="AD105" i="244"/>
  <c r="AB105" i="244"/>
  <c r="AD104" i="244"/>
  <c r="AB104" i="244"/>
  <c r="O90" i="244"/>
  <c r="N90" i="244"/>
  <c r="M90" i="244"/>
  <c r="K90" i="244"/>
  <c r="AF9" i="244"/>
  <c r="G90" i="244"/>
  <c r="F90" i="244"/>
  <c r="AD9" i="244"/>
  <c r="E90" i="244"/>
  <c r="D90" i="244"/>
  <c r="AB9" i="244"/>
  <c r="C90" i="244"/>
  <c r="O89" i="244"/>
  <c r="N89" i="244"/>
  <c r="M89" i="244"/>
  <c r="L89" i="244"/>
  <c r="K89" i="244"/>
  <c r="AF8" i="244"/>
  <c r="G89" i="244"/>
  <c r="F89" i="244"/>
  <c r="AD8" i="244"/>
  <c r="E89" i="244"/>
  <c r="D89" i="244"/>
  <c r="AB8" i="244"/>
  <c r="C89" i="244"/>
  <c r="O88" i="244"/>
  <c r="N88" i="244"/>
  <c r="M88" i="244"/>
  <c r="J88" i="244"/>
  <c r="AF7" i="244"/>
  <c r="G88" i="244"/>
  <c r="F88" i="244"/>
  <c r="AD7" i="244"/>
  <c r="E88" i="244"/>
  <c r="D88" i="244"/>
  <c r="AB7" i="244"/>
  <c r="C88" i="244"/>
  <c r="O87" i="244"/>
  <c r="N87" i="244"/>
  <c r="M87" i="244"/>
  <c r="L87" i="244"/>
  <c r="J87" i="244"/>
  <c r="AF6" i="244"/>
  <c r="G87" i="244"/>
  <c r="F87" i="244"/>
  <c r="AD6" i="244"/>
  <c r="E87" i="244"/>
  <c r="D87" i="244"/>
  <c r="AB6" i="244"/>
  <c r="C87" i="244"/>
  <c r="O86" i="244"/>
  <c r="N86" i="244"/>
  <c r="L86" i="244"/>
  <c r="J86" i="244"/>
  <c r="AF5" i="244"/>
  <c r="G86" i="244"/>
  <c r="F86" i="244"/>
  <c r="AD5" i="244"/>
  <c r="E86" i="244"/>
  <c r="D86" i="244"/>
  <c r="AB5" i="244"/>
  <c r="C86" i="244"/>
  <c r="O85" i="244"/>
  <c r="N85" i="244"/>
  <c r="M85" i="244"/>
  <c r="L85" i="244"/>
  <c r="J85" i="244"/>
  <c r="AF4" i="244"/>
  <c r="G85" i="244"/>
  <c r="F85" i="244"/>
  <c r="AD4" i="244"/>
  <c r="E85" i="244"/>
  <c r="D85" i="244"/>
  <c r="AB4" i="244"/>
  <c r="C85" i="244"/>
  <c r="N84" i="244"/>
  <c r="F84" i="244"/>
  <c r="J82" i="244"/>
  <c r="S1" i="244"/>
  <c r="C82" i="244"/>
  <c r="A64" i="244"/>
  <c r="AB34" i="244"/>
  <c r="AB33" i="244"/>
  <c r="AB32" i="244"/>
  <c r="AB31" i="244"/>
  <c r="A31" i="244"/>
  <c r="AB30" i="244"/>
  <c r="AB29" i="244"/>
  <c r="AB28" i="244"/>
  <c r="AB27" i="244"/>
  <c r="AB26" i="244"/>
  <c r="AB25" i="244"/>
  <c r="AB24" i="244"/>
  <c r="AB23" i="244"/>
  <c r="AB22" i="244"/>
  <c r="AB21" i="244"/>
  <c r="AB20" i="244"/>
  <c r="AB19" i="244"/>
  <c r="AB18" i="244"/>
  <c r="G18" i="244"/>
  <c r="AB17" i="244"/>
  <c r="AB16" i="244"/>
  <c r="AB15" i="244"/>
  <c r="D15" i="244"/>
  <c r="D14" i="244"/>
  <c r="O13" i="244"/>
  <c r="D13" i="244"/>
  <c r="O12" i="244"/>
  <c r="D12" i="244"/>
  <c r="O11" i="244"/>
  <c r="O10" i="244"/>
  <c r="D10" i="244"/>
  <c r="O9" i="244"/>
  <c r="D9" i="244"/>
  <c r="O8" i="244"/>
  <c r="D8" i="244"/>
  <c r="A7" i="244"/>
  <c r="A4" i="244"/>
  <c r="AB2" i="244"/>
  <c r="A2" i="244"/>
  <c r="Y1" i="244"/>
  <c r="AD128" i="243"/>
  <c r="AB128" i="243"/>
  <c r="AD127" i="243"/>
  <c r="AB127" i="243"/>
  <c r="AD125" i="243"/>
  <c r="AB125" i="243"/>
  <c r="AD124" i="243"/>
  <c r="AB124" i="243"/>
  <c r="AB122" i="243"/>
  <c r="AB121" i="243"/>
  <c r="AB120" i="243"/>
  <c r="AB118" i="243"/>
  <c r="AD111" i="243"/>
  <c r="AB111" i="243"/>
  <c r="AD110" i="243"/>
  <c r="AB110" i="243"/>
  <c r="AD109" i="243"/>
  <c r="AB109" i="243"/>
  <c r="AD108" i="243"/>
  <c r="AB108" i="243"/>
  <c r="AD105" i="243"/>
  <c r="AB105" i="243"/>
  <c r="AD104" i="243"/>
  <c r="AB104" i="243"/>
  <c r="O90" i="243"/>
  <c r="N90" i="243"/>
  <c r="K90" i="243"/>
  <c r="AF9" i="243"/>
  <c r="G90" i="243"/>
  <c r="F90" i="243"/>
  <c r="AD9" i="243"/>
  <c r="E90" i="243"/>
  <c r="D90" i="243"/>
  <c r="AB9" i="243"/>
  <c r="C90" i="243"/>
  <c r="O89" i="243"/>
  <c r="N89" i="243"/>
  <c r="M89" i="243"/>
  <c r="L89" i="243"/>
  <c r="K89" i="243"/>
  <c r="AF8" i="243"/>
  <c r="G89" i="243"/>
  <c r="F89" i="243"/>
  <c r="AD8" i="243"/>
  <c r="E89" i="243"/>
  <c r="D89" i="243"/>
  <c r="AB8" i="243"/>
  <c r="C89" i="243"/>
  <c r="O88" i="243"/>
  <c r="N88" i="243"/>
  <c r="M88" i="243"/>
  <c r="J88" i="243"/>
  <c r="AF7" i="243"/>
  <c r="G88" i="243"/>
  <c r="F88" i="243"/>
  <c r="AD7" i="243"/>
  <c r="E88" i="243"/>
  <c r="D88" i="243"/>
  <c r="AB7" i="243"/>
  <c r="C88" i="243"/>
  <c r="O87" i="243"/>
  <c r="N87" i="243"/>
  <c r="M87" i="243"/>
  <c r="L87" i="243"/>
  <c r="J87" i="243"/>
  <c r="AF6" i="243"/>
  <c r="G87" i="243"/>
  <c r="F87" i="243"/>
  <c r="AD6" i="243"/>
  <c r="E87" i="243"/>
  <c r="D87" i="243"/>
  <c r="AB6" i="243"/>
  <c r="C87" i="243"/>
  <c r="O86" i="243"/>
  <c r="N86" i="243"/>
  <c r="J86" i="243"/>
  <c r="AF5" i="243"/>
  <c r="G86" i="243"/>
  <c r="F86" i="243"/>
  <c r="AD5" i="243"/>
  <c r="E86" i="243"/>
  <c r="D86" i="243"/>
  <c r="AB5" i="243"/>
  <c r="C86" i="243"/>
  <c r="O85" i="243"/>
  <c r="N85" i="243"/>
  <c r="M85" i="243"/>
  <c r="L85" i="243"/>
  <c r="J85" i="243"/>
  <c r="AF4" i="243"/>
  <c r="G85" i="243"/>
  <c r="F85" i="243"/>
  <c r="AD4" i="243"/>
  <c r="E85" i="243"/>
  <c r="D85" i="243"/>
  <c r="AB4" i="243"/>
  <c r="C85" i="243"/>
  <c r="N84" i="243"/>
  <c r="F84" i="243"/>
  <c r="J82" i="243"/>
  <c r="S1" i="243"/>
  <c r="C82" i="243"/>
  <c r="A64" i="243"/>
  <c r="AB34" i="243"/>
  <c r="AB33" i="243"/>
  <c r="AB32" i="243"/>
  <c r="AB31" i="243"/>
  <c r="A31" i="243"/>
  <c r="AB30" i="243"/>
  <c r="AB29" i="243"/>
  <c r="AB28" i="243"/>
  <c r="AB27" i="243"/>
  <c r="AB26" i="243"/>
  <c r="AB25" i="243"/>
  <c r="AB24" i="243"/>
  <c r="AB23" i="243"/>
  <c r="AB22" i="243"/>
  <c r="AB21" i="243"/>
  <c r="AB20" i="243"/>
  <c r="AB19" i="243"/>
  <c r="AB18" i="243"/>
  <c r="G18" i="243"/>
  <c r="AB17" i="243"/>
  <c r="AB16" i="243"/>
  <c r="AB15" i="243"/>
  <c r="D15" i="243"/>
  <c r="D14" i="243"/>
  <c r="O13" i="243"/>
  <c r="D13" i="243"/>
  <c r="O12" i="243"/>
  <c r="D12" i="243"/>
  <c r="O11" i="243"/>
  <c r="O10" i="243"/>
  <c r="D10" i="243"/>
  <c r="O9" i="243"/>
  <c r="D9" i="243"/>
  <c r="O8" i="243"/>
  <c r="D8" i="243"/>
  <c r="A7" i="243"/>
  <c r="A4" i="243"/>
  <c r="AB2" i="243"/>
  <c r="A2" i="243"/>
  <c r="Y1" i="243"/>
  <c r="AD128" i="242"/>
  <c r="AB128" i="242"/>
  <c r="AD127" i="242"/>
  <c r="AB127" i="242"/>
  <c r="AD125" i="242"/>
  <c r="AB125" i="242"/>
  <c r="AD124" i="242"/>
  <c r="AB124" i="242"/>
  <c r="AB122" i="242"/>
  <c r="AB121" i="242"/>
  <c r="AB120" i="242"/>
  <c r="AB118" i="242"/>
  <c r="AD111" i="242"/>
  <c r="AB111" i="242"/>
  <c r="AD110" i="242"/>
  <c r="AB110" i="242"/>
  <c r="AD109" i="242"/>
  <c r="AB109" i="242"/>
  <c r="AD108" i="242"/>
  <c r="AB108" i="242"/>
  <c r="AD105" i="242"/>
  <c r="AB105" i="242"/>
  <c r="AD104" i="242"/>
  <c r="AB104" i="242"/>
  <c r="O90" i="242"/>
  <c r="N90" i="242"/>
  <c r="L90" i="242"/>
  <c r="K90" i="242"/>
  <c r="AF9" i="242"/>
  <c r="G90" i="242"/>
  <c r="F90" i="242"/>
  <c r="AD9" i="242"/>
  <c r="E90" i="242"/>
  <c r="D90" i="242"/>
  <c r="AB9" i="242"/>
  <c r="C90" i="242"/>
  <c r="O89" i="242"/>
  <c r="N89" i="242"/>
  <c r="M89" i="242"/>
  <c r="L89" i="242"/>
  <c r="K89" i="242"/>
  <c r="AF8" i="242"/>
  <c r="G89" i="242"/>
  <c r="F89" i="242"/>
  <c r="AD8" i="242"/>
  <c r="E89" i="242"/>
  <c r="D89" i="242"/>
  <c r="AB8" i="242"/>
  <c r="C89" i="242"/>
  <c r="O88" i="242"/>
  <c r="N88" i="242"/>
  <c r="M88" i="242"/>
  <c r="J88" i="242"/>
  <c r="AF7" i="242"/>
  <c r="G88" i="242"/>
  <c r="F88" i="242"/>
  <c r="AD7" i="242"/>
  <c r="E88" i="242"/>
  <c r="D88" i="242"/>
  <c r="AB7" i="242"/>
  <c r="C88" i="242"/>
  <c r="O87" i="242"/>
  <c r="N87" i="242"/>
  <c r="M87" i="242"/>
  <c r="L87" i="242"/>
  <c r="J87" i="242"/>
  <c r="AF6" i="242"/>
  <c r="G87" i="242"/>
  <c r="F87" i="242"/>
  <c r="AD6" i="242"/>
  <c r="E87" i="242"/>
  <c r="D87" i="242"/>
  <c r="AB6" i="242"/>
  <c r="C87" i="242"/>
  <c r="O86" i="242"/>
  <c r="N86" i="242"/>
  <c r="L86" i="242"/>
  <c r="J86" i="242"/>
  <c r="AF5" i="242"/>
  <c r="G86" i="242"/>
  <c r="F86" i="242"/>
  <c r="AD5" i="242"/>
  <c r="E86" i="242"/>
  <c r="D86" i="242"/>
  <c r="AB5" i="242"/>
  <c r="C86" i="242"/>
  <c r="O85" i="242"/>
  <c r="N85" i="242"/>
  <c r="M85" i="242"/>
  <c r="L85" i="242"/>
  <c r="J85" i="242"/>
  <c r="AF4" i="242"/>
  <c r="G85" i="242"/>
  <c r="F85" i="242"/>
  <c r="AD4" i="242"/>
  <c r="E85" i="242"/>
  <c r="D85" i="242"/>
  <c r="AB4" i="242"/>
  <c r="C85" i="242"/>
  <c r="N84" i="242"/>
  <c r="F84" i="242"/>
  <c r="J82" i="242"/>
  <c r="S1" i="242"/>
  <c r="C82" i="242"/>
  <c r="A64" i="242"/>
  <c r="AB34" i="242"/>
  <c r="AB33" i="242"/>
  <c r="AB32" i="242"/>
  <c r="AB31" i="242"/>
  <c r="A31" i="242"/>
  <c r="AB30" i="242"/>
  <c r="AB29" i="242"/>
  <c r="AB28" i="242"/>
  <c r="AB27" i="242"/>
  <c r="AB26" i="242"/>
  <c r="AB25" i="242"/>
  <c r="AB24" i="242"/>
  <c r="AB23" i="242"/>
  <c r="AB22" i="242"/>
  <c r="AB21" i="242"/>
  <c r="AB20" i="242"/>
  <c r="AB19" i="242"/>
  <c r="AB18" i="242"/>
  <c r="G18" i="242"/>
  <c r="AB17" i="242"/>
  <c r="AB16" i="242"/>
  <c r="AB15" i="242"/>
  <c r="D15" i="242"/>
  <c r="D14" i="242"/>
  <c r="O13" i="242"/>
  <c r="D13" i="242"/>
  <c r="O12" i="242"/>
  <c r="D12" i="242"/>
  <c r="O11" i="242"/>
  <c r="O10" i="242"/>
  <c r="D10" i="242"/>
  <c r="O9" i="242"/>
  <c r="D9" i="242"/>
  <c r="O8" i="242"/>
  <c r="D8" i="242"/>
  <c r="A7" i="242"/>
  <c r="A4" i="242"/>
  <c r="AB2" i="242"/>
  <c r="A2" i="242"/>
  <c r="Y1" i="242"/>
  <c r="AD128" i="241"/>
  <c r="O10" i="241"/>
  <c r="AB128" i="241"/>
  <c r="AD127" i="241"/>
  <c r="O9" i="241"/>
  <c r="AB127" i="241"/>
  <c r="AD125" i="241"/>
  <c r="AB125" i="241"/>
  <c r="AD124" i="241"/>
  <c r="AB124" i="241"/>
  <c r="AB122" i="241"/>
  <c r="AB121" i="241"/>
  <c r="AB120" i="241"/>
  <c r="AB118" i="241"/>
  <c r="AD111" i="241"/>
  <c r="AB111" i="241"/>
  <c r="AD110" i="241"/>
  <c r="D14" i="241"/>
  <c r="AB110" i="241"/>
  <c r="AD109" i="241"/>
  <c r="D13" i="241"/>
  <c r="AB109" i="241"/>
  <c r="AD108" i="241"/>
  <c r="D12" i="241"/>
  <c r="AB108" i="241"/>
  <c r="AD105" i="241"/>
  <c r="AB105" i="241"/>
  <c r="AD104" i="241"/>
  <c r="AB104" i="241"/>
  <c r="O90" i="241"/>
  <c r="N90" i="241"/>
  <c r="K90" i="241"/>
  <c r="AF9" i="241"/>
  <c r="G90" i="241"/>
  <c r="F90" i="241"/>
  <c r="AD9" i="241"/>
  <c r="E90" i="241"/>
  <c r="D90" i="241"/>
  <c r="AB9" i="241"/>
  <c r="C90" i="241"/>
  <c r="O89" i="241"/>
  <c r="N89" i="241"/>
  <c r="M89" i="241"/>
  <c r="L89" i="241"/>
  <c r="K89" i="241"/>
  <c r="AF8" i="241"/>
  <c r="G89" i="241"/>
  <c r="F89" i="241"/>
  <c r="AD8" i="241"/>
  <c r="E89" i="241"/>
  <c r="D89" i="241"/>
  <c r="AB8" i="241"/>
  <c r="C89" i="241"/>
  <c r="O88" i="241"/>
  <c r="N88" i="241"/>
  <c r="M88" i="241"/>
  <c r="J88" i="241"/>
  <c r="AF7" i="241"/>
  <c r="G88" i="241"/>
  <c r="F88" i="241"/>
  <c r="AD7" i="241"/>
  <c r="E88" i="241"/>
  <c r="D88" i="241"/>
  <c r="AB7" i="241"/>
  <c r="C88" i="241"/>
  <c r="O87" i="241"/>
  <c r="N87" i="241"/>
  <c r="M87" i="241"/>
  <c r="L87" i="241"/>
  <c r="J87" i="241"/>
  <c r="AF6" i="241"/>
  <c r="G87" i="241"/>
  <c r="F87" i="241"/>
  <c r="AD6" i="241"/>
  <c r="E87" i="241"/>
  <c r="D87" i="241"/>
  <c r="AB6" i="241"/>
  <c r="C87" i="241"/>
  <c r="O86" i="241"/>
  <c r="N86" i="241"/>
  <c r="J86" i="241"/>
  <c r="AF5" i="241"/>
  <c r="G86" i="241"/>
  <c r="F86" i="241"/>
  <c r="AD5" i="241"/>
  <c r="E86" i="241"/>
  <c r="D86" i="241"/>
  <c r="AB5" i="241"/>
  <c r="C86" i="241"/>
  <c r="O85" i="241"/>
  <c r="N85" i="241"/>
  <c r="M85" i="241"/>
  <c r="L85" i="241"/>
  <c r="J85" i="241"/>
  <c r="AF4" i="241"/>
  <c r="G85" i="241"/>
  <c r="F85" i="241"/>
  <c r="AD4" i="241"/>
  <c r="E85" i="241"/>
  <c r="D85" i="241"/>
  <c r="AB4" i="241"/>
  <c r="C85" i="241"/>
  <c r="N84" i="241"/>
  <c r="F84" i="241"/>
  <c r="J82" i="241"/>
  <c r="S1" i="241"/>
  <c r="C82" i="241"/>
  <c r="A64" i="241"/>
  <c r="A49" i="241"/>
  <c r="AB34" i="241"/>
  <c r="AB33" i="241"/>
  <c r="AB32" i="241"/>
  <c r="AB31" i="241"/>
  <c r="A31" i="241"/>
  <c r="AB30" i="241"/>
  <c r="AB29" i="241"/>
  <c r="AB28" i="241"/>
  <c r="AB27" i="241"/>
  <c r="AB26" i="241"/>
  <c r="AB25" i="241"/>
  <c r="AB24" i="241"/>
  <c r="AB23" i="241"/>
  <c r="AB22" i="241"/>
  <c r="AB21" i="241"/>
  <c r="AB20" i="241"/>
  <c r="AB19" i="241"/>
  <c r="AB18" i="241"/>
  <c r="G18" i="241"/>
  <c r="A18" i="241"/>
  <c r="AB17" i="241"/>
  <c r="AB16" i="241"/>
  <c r="AB15" i="241"/>
  <c r="D15" i="241"/>
  <c r="O13" i="241"/>
  <c r="O12" i="241"/>
  <c r="O11" i="241"/>
  <c r="D10" i="241"/>
  <c r="D9" i="241"/>
  <c r="O8" i="241"/>
  <c r="D8" i="241"/>
  <c r="A7" i="241"/>
  <c r="A4" i="241"/>
  <c r="AB2" i="241"/>
  <c r="A2" i="241"/>
  <c r="Y1" i="241"/>
  <c r="AD128" i="240"/>
  <c r="AB128" i="240"/>
  <c r="AD127" i="240"/>
  <c r="AB127" i="240"/>
  <c r="AD125" i="240"/>
  <c r="AB125" i="240"/>
  <c r="AD124" i="240"/>
  <c r="AB124" i="240"/>
  <c r="AB122" i="240"/>
  <c r="AB121" i="240"/>
  <c r="AB120" i="240"/>
  <c r="AB118" i="240"/>
  <c r="AD111" i="240"/>
  <c r="AB111" i="240"/>
  <c r="AD110" i="240"/>
  <c r="AB110" i="240"/>
  <c r="AD109" i="240"/>
  <c r="AB109" i="240"/>
  <c r="AD108" i="240"/>
  <c r="AB108" i="240"/>
  <c r="AD105" i="240"/>
  <c r="AB105" i="240"/>
  <c r="AD104" i="240"/>
  <c r="AB104" i="240"/>
  <c r="O90" i="240"/>
  <c r="N90" i="240"/>
  <c r="L90" i="240"/>
  <c r="K90" i="240"/>
  <c r="AF9" i="240"/>
  <c r="G90" i="240"/>
  <c r="F90" i="240"/>
  <c r="AD9" i="240"/>
  <c r="E90" i="240"/>
  <c r="D90" i="240"/>
  <c r="AB9" i="240"/>
  <c r="C90" i="240"/>
  <c r="O89" i="240"/>
  <c r="N89" i="240"/>
  <c r="M89" i="240"/>
  <c r="L89" i="240"/>
  <c r="K89" i="240"/>
  <c r="AF8" i="240"/>
  <c r="G89" i="240"/>
  <c r="F89" i="240"/>
  <c r="AD8" i="240"/>
  <c r="E89" i="240"/>
  <c r="D89" i="240"/>
  <c r="AB8" i="240"/>
  <c r="C89" i="240"/>
  <c r="O88" i="240"/>
  <c r="N88" i="240"/>
  <c r="M88" i="240"/>
  <c r="J88" i="240"/>
  <c r="AF7" i="240"/>
  <c r="G88" i="240"/>
  <c r="F88" i="240"/>
  <c r="AD7" i="240"/>
  <c r="E88" i="240"/>
  <c r="D88" i="240"/>
  <c r="AB7" i="240"/>
  <c r="C88" i="240"/>
  <c r="O87" i="240"/>
  <c r="N87" i="240"/>
  <c r="M87" i="240"/>
  <c r="L87" i="240"/>
  <c r="J87" i="240"/>
  <c r="AF6" i="240"/>
  <c r="G87" i="240"/>
  <c r="F87" i="240"/>
  <c r="AD6" i="240"/>
  <c r="E87" i="240"/>
  <c r="D87" i="240"/>
  <c r="AB6" i="240"/>
  <c r="C87" i="240"/>
  <c r="O86" i="240"/>
  <c r="N86" i="240"/>
  <c r="L86" i="240"/>
  <c r="J86" i="240"/>
  <c r="AF5" i="240"/>
  <c r="G86" i="240"/>
  <c r="F86" i="240"/>
  <c r="AD5" i="240"/>
  <c r="E86" i="240"/>
  <c r="D86" i="240"/>
  <c r="AB5" i="240"/>
  <c r="C86" i="240"/>
  <c r="O85" i="240"/>
  <c r="N85" i="240"/>
  <c r="M85" i="240"/>
  <c r="L85" i="240"/>
  <c r="J85" i="240"/>
  <c r="AF4" i="240"/>
  <c r="G85" i="240"/>
  <c r="F85" i="240"/>
  <c r="AD4" i="240"/>
  <c r="E85" i="240"/>
  <c r="D85" i="240"/>
  <c r="AB4" i="240"/>
  <c r="C85" i="240"/>
  <c r="N84" i="240"/>
  <c r="F84" i="240"/>
  <c r="J82" i="240"/>
  <c r="S1" i="240"/>
  <c r="C82" i="240"/>
  <c r="A64" i="240"/>
  <c r="AB34" i="240"/>
  <c r="AB33" i="240"/>
  <c r="AB32" i="240"/>
  <c r="AB31" i="240"/>
  <c r="A31" i="240"/>
  <c r="AB30" i="240"/>
  <c r="AB29" i="240"/>
  <c r="AB28" i="240"/>
  <c r="AB27" i="240"/>
  <c r="AB26" i="240"/>
  <c r="AB25" i="240"/>
  <c r="AB24" i="240"/>
  <c r="AB23" i="240"/>
  <c r="AB22" i="240"/>
  <c r="AB21" i="240"/>
  <c r="AB20" i="240"/>
  <c r="AB19" i="240"/>
  <c r="AB18" i="240"/>
  <c r="G18" i="240"/>
  <c r="AB17" i="240"/>
  <c r="AB16" i="240"/>
  <c r="AB15" i="240"/>
  <c r="D15" i="240"/>
  <c r="D14" i="240"/>
  <c r="O13" i="240"/>
  <c r="D13" i="240"/>
  <c r="O12" i="240"/>
  <c r="D12" i="240"/>
  <c r="O11" i="240"/>
  <c r="O10" i="240"/>
  <c r="D10" i="240"/>
  <c r="O9" i="240"/>
  <c r="D9" i="240"/>
  <c r="O8" i="240"/>
  <c r="D8" i="240"/>
  <c r="A7" i="240"/>
  <c r="A4" i="240"/>
  <c r="AB2" i="240"/>
  <c r="A2" i="240"/>
  <c r="Y1" i="240"/>
  <c r="AD128" i="239"/>
  <c r="AB128" i="239"/>
  <c r="AD127" i="239"/>
  <c r="AB127" i="239"/>
  <c r="AD125" i="239"/>
  <c r="AB125" i="239"/>
  <c r="AD124" i="239"/>
  <c r="AB124" i="239"/>
  <c r="AB122" i="239"/>
  <c r="AB121" i="239"/>
  <c r="AB120" i="239"/>
  <c r="AB118" i="239"/>
  <c r="AD111" i="239"/>
  <c r="AB111" i="239"/>
  <c r="AD110" i="239"/>
  <c r="AB110" i="239"/>
  <c r="AD109" i="239"/>
  <c r="AB109" i="239"/>
  <c r="AD108" i="239"/>
  <c r="AB108" i="239"/>
  <c r="AD105" i="239"/>
  <c r="AB105" i="239"/>
  <c r="AD104" i="239"/>
  <c r="AB104" i="239"/>
  <c r="O90" i="239"/>
  <c r="N90" i="239"/>
  <c r="K90" i="239"/>
  <c r="AF9" i="239"/>
  <c r="G90" i="239"/>
  <c r="F90" i="239"/>
  <c r="AD9" i="239"/>
  <c r="E90" i="239"/>
  <c r="D90" i="239"/>
  <c r="AB9" i="239"/>
  <c r="C90" i="239"/>
  <c r="O89" i="239"/>
  <c r="N89" i="239"/>
  <c r="M89" i="239"/>
  <c r="L89" i="239"/>
  <c r="K89" i="239"/>
  <c r="AF8" i="239"/>
  <c r="G89" i="239"/>
  <c r="F89" i="239"/>
  <c r="AD8" i="239"/>
  <c r="E89" i="239"/>
  <c r="D89" i="239"/>
  <c r="AB8" i="239"/>
  <c r="C89" i="239"/>
  <c r="O88" i="239"/>
  <c r="N88" i="239"/>
  <c r="M88" i="239"/>
  <c r="J88" i="239"/>
  <c r="AF7" i="239"/>
  <c r="G88" i="239"/>
  <c r="F88" i="239"/>
  <c r="AD7" i="239"/>
  <c r="E88" i="239"/>
  <c r="D88" i="239"/>
  <c r="AB7" i="239"/>
  <c r="C88" i="239"/>
  <c r="O87" i="239"/>
  <c r="N87" i="239"/>
  <c r="M87" i="239"/>
  <c r="L87" i="239"/>
  <c r="J87" i="239"/>
  <c r="AF6" i="239"/>
  <c r="G87" i="239"/>
  <c r="F87" i="239"/>
  <c r="AD6" i="239"/>
  <c r="E87" i="239"/>
  <c r="D87" i="239"/>
  <c r="AB6" i="239"/>
  <c r="C87" i="239"/>
  <c r="O86" i="239"/>
  <c r="N86" i="239"/>
  <c r="J86" i="239"/>
  <c r="AF5" i="239"/>
  <c r="G86" i="239"/>
  <c r="F86" i="239"/>
  <c r="AD5" i="239"/>
  <c r="E86" i="239"/>
  <c r="D86" i="239"/>
  <c r="AB5" i="239"/>
  <c r="C86" i="239"/>
  <c r="O85" i="239"/>
  <c r="N85" i="239"/>
  <c r="M85" i="239"/>
  <c r="L85" i="239"/>
  <c r="J85" i="239"/>
  <c r="AF4" i="239"/>
  <c r="G85" i="239"/>
  <c r="F85" i="239"/>
  <c r="AD4" i="239"/>
  <c r="E85" i="239"/>
  <c r="D85" i="239"/>
  <c r="AB4" i="239"/>
  <c r="C85" i="239"/>
  <c r="N84" i="239"/>
  <c r="F84" i="239"/>
  <c r="J82" i="239"/>
  <c r="S1" i="239"/>
  <c r="C82" i="239"/>
  <c r="A64" i="239"/>
  <c r="AB34" i="239"/>
  <c r="AB33" i="239"/>
  <c r="AB32" i="239"/>
  <c r="AB31" i="239"/>
  <c r="A31" i="239"/>
  <c r="AB30" i="239"/>
  <c r="AB29" i="239"/>
  <c r="AB28" i="239"/>
  <c r="AB27" i="239"/>
  <c r="AB26" i="239"/>
  <c r="AB25" i="239"/>
  <c r="AB24" i="239"/>
  <c r="AB23" i="239"/>
  <c r="AB22" i="239"/>
  <c r="AB21" i="239"/>
  <c r="AB20" i="239"/>
  <c r="AB19" i="239"/>
  <c r="AB18" i="239"/>
  <c r="G18" i="239"/>
  <c r="AB17" i="239"/>
  <c r="AB16" i="239"/>
  <c r="AB15" i="239"/>
  <c r="D15" i="239"/>
  <c r="D14" i="239"/>
  <c r="O13" i="239"/>
  <c r="D13" i="239"/>
  <c r="O12" i="239"/>
  <c r="D12" i="239"/>
  <c r="O11" i="239"/>
  <c r="O10" i="239"/>
  <c r="D10" i="239"/>
  <c r="O9" i="239"/>
  <c r="D9" i="239"/>
  <c r="O8" i="239"/>
  <c r="D8" i="239"/>
  <c r="A7" i="239"/>
  <c r="A4" i="239"/>
  <c r="AB2" i="239"/>
  <c r="A2" i="239"/>
  <c r="Y1" i="239"/>
  <c r="AD128" i="238"/>
  <c r="AB128" i="238"/>
  <c r="AD127" i="238"/>
  <c r="AB127" i="238"/>
  <c r="AD125" i="238"/>
  <c r="AB125" i="238"/>
  <c r="AD124" i="238"/>
  <c r="AB124" i="238"/>
  <c r="AB122" i="238"/>
  <c r="AB121" i="238"/>
  <c r="AB120" i="238"/>
  <c r="AB118" i="238"/>
  <c r="AD111" i="238"/>
  <c r="AB111" i="238"/>
  <c r="AD110" i="238"/>
  <c r="AB110" i="238"/>
  <c r="AD109" i="238"/>
  <c r="AB109" i="238"/>
  <c r="AD108" i="238"/>
  <c r="AB108" i="238"/>
  <c r="AD105" i="238"/>
  <c r="AB105" i="238"/>
  <c r="AD104" i="238"/>
  <c r="AB104" i="238"/>
  <c r="O90" i="238"/>
  <c r="N90" i="238"/>
  <c r="L90" i="238"/>
  <c r="K90" i="238"/>
  <c r="AF9" i="238"/>
  <c r="G90" i="238"/>
  <c r="F90" i="238"/>
  <c r="AD9" i="238"/>
  <c r="E90" i="238"/>
  <c r="D90" i="238"/>
  <c r="AB9" i="238"/>
  <c r="C90" i="238"/>
  <c r="O89" i="238"/>
  <c r="N89" i="238"/>
  <c r="M89" i="238"/>
  <c r="L89" i="238"/>
  <c r="K89" i="238"/>
  <c r="AF8" i="238"/>
  <c r="G89" i="238"/>
  <c r="F89" i="238"/>
  <c r="AD8" i="238"/>
  <c r="E89" i="238"/>
  <c r="D89" i="238"/>
  <c r="AB8" i="238"/>
  <c r="C89" i="238"/>
  <c r="O88" i="238"/>
  <c r="N88" i="238"/>
  <c r="M88" i="238"/>
  <c r="J88" i="238"/>
  <c r="AF7" i="238"/>
  <c r="G88" i="238"/>
  <c r="F88" i="238"/>
  <c r="AD7" i="238"/>
  <c r="E88" i="238"/>
  <c r="D88" i="238"/>
  <c r="AB7" i="238"/>
  <c r="C88" i="238"/>
  <c r="O87" i="238"/>
  <c r="N87" i="238"/>
  <c r="M87" i="238"/>
  <c r="L87" i="238"/>
  <c r="J87" i="238"/>
  <c r="AF6" i="238"/>
  <c r="G87" i="238"/>
  <c r="F87" i="238"/>
  <c r="AD6" i="238"/>
  <c r="E87" i="238"/>
  <c r="D87" i="238"/>
  <c r="AB6" i="238"/>
  <c r="C87" i="238"/>
  <c r="O86" i="238"/>
  <c r="N86" i="238"/>
  <c r="L86" i="238"/>
  <c r="J86" i="238"/>
  <c r="AF5" i="238"/>
  <c r="G86" i="238"/>
  <c r="F86" i="238"/>
  <c r="AD5" i="238"/>
  <c r="E86" i="238"/>
  <c r="D86" i="238"/>
  <c r="AB5" i="238"/>
  <c r="C86" i="238"/>
  <c r="O85" i="238"/>
  <c r="N85" i="238"/>
  <c r="M85" i="238"/>
  <c r="L85" i="238"/>
  <c r="J85" i="238"/>
  <c r="AF4" i="238"/>
  <c r="G85" i="238"/>
  <c r="F85" i="238"/>
  <c r="AD4" i="238"/>
  <c r="E85" i="238"/>
  <c r="D85" i="238"/>
  <c r="AB4" i="238"/>
  <c r="C85" i="238"/>
  <c r="N84" i="238"/>
  <c r="F84" i="238"/>
  <c r="J82" i="238"/>
  <c r="S1" i="238"/>
  <c r="C82" i="238"/>
  <c r="A64" i="238"/>
  <c r="AB34" i="238"/>
  <c r="AB33" i="238"/>
  <c r="AB32" i="238"/>
  <c r="AB31" i="238"/>
  <c r="A31" i="238"/>
  <c r="AB30" i="238"/>
  <c r="AB29" i="238"/>
  <c r="AB28" i="238"/>
  <c r="AB27" i="238"/>
  <c r="AB26" i="238"/>
  <c r="AB25" i="238"/>
  <c r="AB24" i="238"/>
  <c r="AB23" i="238"/>
  <c r="AB22" i="238"/>
  <c r="AB21" i="238"/>
  <c r="AB20" i="238"/>
  <c r="AB19" i="238"/>
  <c r="AB18" i="238"/>
  <c r="G18" i="238"/>
  <c r="AB17" i="238"/>
  <c r="AB16" i="238"/>
  <c r="AB15" i="238"/>
  <c r="D15" i="238"/>
  <c r="D14" i="238"/>
  <c r="O13" i="238"/>
  <c r="D13" i="238"/>
  <c r="O12" i="238"/>
  <c r="D12" i="238"/>
  <c r="O11" i="238"/>
  <c r="O10" i="238"/>
  <c r="D10" i="238"/>
  <c r="O9" i="238"/>
  <c r="D9" i="238"/>
  <c r="O8" i="238"/>
  <c r="D8" i="238"/>
  <c r="A7" i="238"/>
  <c r="A4" i="238"/>
  <c r="AB2" i="238"/>
  <c r="A2" i="238"/>
  <c r="Y1" i="238"/>
  <c r="AD128" i="237"/>
  <c r="AB128" i="237"/>
  <c r="AD127" i="237"/>
  <c r="AB127" i="237"/>
  <c r="AD125" i="237"/>
  <c r="AB125" i="237"/>
  <c r="AD124" i="237"/>
  <c r="AB124" i="237"/>
  <c r="AB122" i="237"/>
  <c r="AB121" i="237"/>
  <c r="AB120" i="237"/>
  <c r="AB118" i="237"/>
  <c r="AD111" i="237"/>
  <c r="AB111" i="237"/>
  <c r="AD110" i="237"/>
  <c r="AB110" i="237"/>
  <c r="AD109" i="237"/>
  <c r="AB109" i="237"/>
  <c r="AD108" i="237"/>
  <c r="AB108" i="237"/>
  <c r="AD105" i="237"/>
  <c r="AB105" i="237"/>
  <c r="AD104" i="237"/>
  <c r="AB104" i="237"/>
  <c r="O90" i="237"/>
  <c r="N90" i="237"/>
  <c r="K90" i="237"/>
  <c r="AF9" i="237"/>
  <c r="G90" i="237"/>
  <c r="F90" i="237"/>
  <c r="AD9" i="237"/>
  <c r="E90" i="237"/>
  <c r="D90" i="237"/>
  <c r="AB9" i="237"/>
  <c r="C90" i="237"/>
  <c r="O89" i="237"/>
  <c r="N89" i="237"/>
  <c r="M89" i="237"/>
  <c r="L89" i="237"/>
  <c r="K89" i="237"/>
  <c r="AF8" i="237"/>
  <c r="G89" i="237"/>
  <c r="F89" i="237"/>
  <c r="AD8" i="237"/>
  <c r="E89" i="237"/>
  <c r="D89" i="237"/>
  <c r="AB8" i="237"/>
  <c r="C89" i="237"/>
  <c r="O88" i="237"/>
  <c r="N88" i="237"/>
  <c r="M88" i="237"/>
  <c r="J88" i="237"/>
  <c r="AF7" i="237"/>
  <c r="G88" i="237"/>
  <c r="F88" i="237"/>
  <c r="AD7" i="237"/>
  <c r="E88" i="237"/>
  <c r="D88" i="237"/>
  <c r="AB7" i="237"/>
  <c r="C88" i="237"/>
  <c r="O87" i="237"/>
  <c r="N87" i="237"/>
  <c r="M87" i="237"/>
  <c r="L87" i="237"/>
  <c r="J87" i="237"/>
  <c r="AF6" i="237"/>
  <c r="G87" i="237"/>
  <c r="F87" i="237"/>
  <c r="AD6" i="237"/>
  <c r="E87" i="237"/>
  <c r="D87" i="237"/>
  <c r="AB6" i="237"/>
  <c r="C87" i="237"/>
  <c r="O86" i="237"/>
  <c r="N86" i="237"/>
  <c r="J86" i="237"/>
  <c r="AF5" i="237"/>
  <c r="G86" i="237"/>
  <c r="F86" i="237"/>
  <c r="AD5" i="237"/>
  <c r="E86" i="237"/>
  <c r="D86" i="237"/>
  <c r="AB5" i="237"/>
  <c r="C86" i="237"/>
  <c r="O85" i="237"/>
  <c r="N85" i="237"/>
  <c r="M85" i="237"/>
  <c r="L85" i="237"/>
  <c r="J85" i="237"/>
  <c r="AF4" i="237"/>
  <c r="G85" i="237"/>
  <c r="F85" i="237"/>
  <c r="AD4" i="237"/>
  <c r="E85" i="237"/>
  <c r="D85" i="237"/>
  <c r="AB4" i="237"/>
  <c r="C85" i="237"/>
  <c r="N84" i="237"/>
  <c r="F84" i="237"/>
  <c r="J82" i="237"/>
  <c r="S1" i="237"/>
  <c r="C82" i="237"/>
  <c r="A64" i="237"/>
  <c r="AB34" i="237"/>
  <c r="AB33" i="237"/>
  <c r="AB32" i="237"/>
  <c r="AB31" i="237"/>
  <c r="A31" i="237"/>
  <c r="AB30" i="237"/>
  <c r="AB29" i="237"/>
  <c r="AB28" i="237"/>
  <c r="AB27" i="237"/>
  <c r="AB26" i="237"/>
  <c r="AB25" i="237"/>
  <c r="AB24" i="237"/>
  <c r="AB23" i="237"/>
  <c r="AB22" i="237"/>
  <c r="AB21" i="237"/>
  <c r="AB20" i="237"/>
  <c r="AB19" i="237"/>
  <c r="AB18" i="237"/>
  <c r="G18" i="237"/>
  <c r="AB17" i="237"/>
  <c r="AB16" i="237"/>
  <c r="AB15" i="237"/>
  <c r="D15" i="237"/>
  <c r="D14" i="237"/>
  <c r="O13" i="237"/>
  <c r="D13" i="237"/>
  <c r="O12" i="237"/>
  <c r="D12" i="237"/>
  <c r="O11" i="237"/>
  <c r="O10" i="237"/>
  <c r="D10" i="237"/>
  <c r="O9" i="237"/>
  <c r="D9" i="237"/>
  <c r="O8" i="237"/>
  <c r="D8" i="237"/>
  <c r="A7" i="237"/>
  <c r="A4" i="237"/>
  <c r="AB2" i="237"/>
  <c r="A2" i="237"/>
  <c r="Y1" i="237"/>
  <c r="AD128" i="236"/>
  <c r="AB128" i="236"/>
  <c r="AD127" i="236"/>
  <c r="AB127" i="236"/>
  <c r="AD125" i="236"/>
  <c r="AB125" i="236"/>
  <c r="AD124" i="236"/>
  <c r="AB124" i="236"/>
  <c r="AB122" i="236"/>
  <c r="AB121" i="236"/>
  <c r="AB120" i="236"/>
  <c r="AB118" i="236"/>
  <c r="AD111" i="236"/>
  <c r="AB111" i="236"/>
  <c r="AD110" i="236"/>
  <c r="AB110" i="236"/>
  <c r="AD109" i="236"/>
  <c r="AB109" i="236"/>
  <c r="AD108" i="236"/>
  <c r="AB108" i="236"/>
  <c r="AD105" i="236"/>
  <c r="AB105" i="236"/>
  <c r="AD104" i="236"/>
  <c r="AB104" i="236"/>
  <c r="O90" i="236"/>
  <c r="N90" i="236"/>
  <c r="L90" i="236"/>
  <c r="K90" i="236"/>
  <c r="AF9" i="236"/>
  <c r="G90" i="236"/>
  <c r="F90" i="236"/>
  <c r="AD9" i="236"/>
  <c r="E90" i="236"/>
  <c r="D90" i="236"/>
  <c r="AB9" i="236"/>
  <c r="C90" i="236"/>
  <c r="O89" i="236"/>
  <c r="N89" i="236"/>
  <c r="M89" i="236"/>
  <c r="L89" i="236"/>
  <c r="K89" i="236"/>
  <c r="AF8" i="236"/>
  <c r="G89" i="236"/>
  <c r="F89" i="236"/>
  <c r="AD8" i="236"/>
  <c r="E89" i="236"/>
  <c r="D89" i="236"/>
  <c r="AB8" i="236"/>
  <c r="C89" i="236"/>
  <c r="O88" i="236"/>
  <c r="N88" i="236"/>
  <c r="M88" i="236"/>
  <c r="J88" i="236"/>
  <c r="AF7" i="236"/>
  <c r="G88" i="236"/>
  <c r="F88" i="236"/>
  <c r="AD7" i="236"/>
  <c r="E88" i="236"/>
  <c r="D88" i="236"/>
  <c r="AB7" i="236"/>
  <c r="C88" i="236"/>
  <c r="O87" i="236"/>
  <c r="N87" i="236"/>
  <c r="M87" i="236"/>
  <c r="L87" i="236"/>
  <c r="J87" i="236"/>
  <c r="AF6" i="236"/>
  <c r="G87" i="236"/>
  <c r="F87" i="236"/>
  <c r="AD6" i="236"/>
  <c r="E87" i="236"/>
  <c r="D87" i="236"/>
  <c r="AB6" i="236"/>
  <c r="C87" i="236"/>
  <c r="O86" i="236"/>
  <c r="N86" i="236"/>
  <c r="L86" i="236"/>
  <c r="J86" i="236"/>
  <c r="AF5" i="236"/>
  <c r="G86" i="236"/>
  <c r="F86" i="236"/>
  <c r="AD5" i="236"/>
  <c r="E86" i="236"/>
  <c r="D86" i="236"/>
  <c r="AB5" i="236"/>
  <c r="C86" i="236"/>
  <c r="O85" i="236"/>
  <c r="N85" i="236"/>
  <c r="M85" i="236"/>
  <c r="L85" i="236"/>
  <c r="J85" i="236"/>
  <c r="AF4" i="236"/>
  <c r="G85" i="236"/>
  <c r="F85" i="236"/>
  <c r="AD4" i="236"/>
  <c r="E85" i="236"/>
  <c r="D85" i="236"/>
  <c r="AB4" i="236"/>
  <c r="C85" i="236"/>
  <c r="N84" i="236"/>
  <c r="F84" i="236"/>
  <c r="J82" i="236"/>
  <c r="S1" i="236"/>
  <c r="C82" i="236"/>
  <c r="A64" i="236"/>
  <c r="AB34" i="236"/>
  <c r="AB33" i="236"/>
  <c r="AB32" i="236"/>
  <c r="AB31" i="236"/>
  <c r="A31" i="236"/>
  <c r="AB30" i="236"/>
  <c r="AB29" i="236"/>
  <c r="AB28" i="236"/>
  <c r="AB27" i="236"/>
  <c r="AB26" i="236"/>
  <c r="AB25" i="236"/>
  <c r="AB24" i="236"/>
  <c r="AB23" i="236"/>
  <c r="AB22" i="236"/>
  <c r="AB21" i="236"/>
  <c r="AB20" i="236"/>
  <c r="AB19" i="236"/>
  <c r="AB18" i="236"/>
  <c r="G18" i="236"/>
  <c r="AB17" i="236"/>
  <c r="AB16" i="236"/>
  <c r="AB15" i="236"/>
  <c r="D15" i="236"/>
  <c r="D14" i="236"/>
  <c r="O13" i="236"/>
  <c r="D13" i="236"/>
  <c r="O12" i="236"/>
  <c r="D12" i="236"/>
  <c r="O11" i="236"/>
  <c r="O10" i="236"/>
  <c r="D10" i="236"/>
  <c r="O9" i="236"/>
  <c r="D9" i="236"/>
  <c r="O8" i="236"/>
  <c r="D8" i="236"/>
  <c r="A7" i="236"/>
  <c r="A4" i="236"/>
  <c r="AB2" i="236"/>
  <c r="A2" i="236"/>
  <c r="Y1" i="236"/>
  <c r="AD128" i="235"/>
  <c r="O10" i="235"/>
  <c r="AB128" i="235"/>
  <c r="AD127" i="235"/>
  <c r="O9" i="235"/>
  <c r="AB127" i="235"/>
  <c r="AD125" i="235"/>
  <c r="AB125" i="235"/>
  <c r="AD124" i="235"/>
  <c r="AB124" i="235"/>
  <c r="AB122" i="235"/>
  <c r="AB121" i="235"/>
  <c r="AB120" i="235"/>
  <c r="AB118" i="235"/>
  <c r="AD111" i="235"/>
  <c r="AB111" i="235"/>
  <c r="AD110" i="235"/>
  <c r="D14" i="235"/>
  <c r="AB110" i="235"/>
  <c r="AD109" i="235"/>
  <c r="D13" i="235"/>
  <c r="AB109" i="235"/>
  <c r="AD108" i="235"/>
  <c r="D12" i="235"/>
  <c r="AB108" i="235"/>
  <c r="AD105" i="235"/>
  <c r="AB105" i="235"/>
  <c r="AD104" i="235"/>
  <c r="AB104" i="235"/>
  <c r="O90" i="235"/>
  <c r="N90" i="235"/>
  <c r="K90" i="235"/>
  <c r="AF9" i="235"/>
  <c r="G90" i="235"/>
  <c r="F90" i="235"/>
  <c r="AD9" i="235"/>
  <c r="E90" i="235"/>
  <c r="D90" i="235"/>
  <c r="AB9" i="235"/>
  <c r="C90" i="235"/>
  <c r="O89" i="235"/>
  <c r="N89" i="235"/>
  <c r="M89" i="235"/>
  <c r="L89" i="235"/>
  <c r="K89" i="235"/>
  <c r="AF8" i="235"/>
  <c r="G89" i="235"/>
  <c r="F89" i="235"/>
  <c r="AD8" i="235"/>
  <c r="E89" i="235"/>
  <c r="D89" i="235"/>
  <c r="AB8" i="235"/>
  <c r="C89" i="235"/>
  <c r="O88" i="235"/>
  <c r="N88" i="235"/>
  <c r="M88" i="235"/>
  <c r="J88" i="235"/>
  <c r="AF7" i="235"/>
  <c r="G88" i="235"/>
  <c r="F88" i="235"/>
  <c r="AD7" i="235"/>
  <c r="E88" i="235"/>
  <c r="D88" i="235"/>
  <c r="AB7" i="235"/>
  <c r="C88" i="235"/>
  <c r="O87" i="235"/>
  <c r="N87" i="235"/>
  <c r="M87" i="235"/>
  <c r="L87" i="235"/>
  <c r="J87" i="235"/>
  <c r="AF6" i="235"/>
  <c r="G87" i="235"/>
  <c r="F87" i="235"/>
  <c r="AD6" i="235"/>
  <c r="E87" i="235"/>
  <c r="D87" i="235"/>
  <c r="AB6" i="235"/>
  <c r="C87" i="235"/>
  <c r="O86" i="235"/>
  <c r="N86" i="235"/>
  <c r="J86" i="235"/>
  <c r="AF5" i="235"/>
  <c r="G86" i="235"/>
  <c r="F86" i="235"/>
  <c r="AD5" i="235"/>
  <c r="E86" i="235"/>
  <c r="D86" i="235"/>
  <c r="AB5" i="235"/>
  <c r="C86" i="235"/>
  <c r="O85" i="235"/>
  <c r="N85" i="235"/>
  <c r="M85" i="235"/>
  <c r="L85" i="235"/>
  <c r="J85" i="235"/>
  <c r="AF4" i="235"/>
  <c r="G85" i="235"/>
  <c r="F85" i="235"/>
  <c r="AD4" i="235"/>
  <c r="E85" i="235"/>
  <c r="D85" i="235"/>
  <c r="AB4" i="235"/>
  <c r="C85" i="235"/>
  <c r="N84" i="235"/>
  <c r="F84" i="235"/>
  <c r="J82" i="235"/>
  <c r="S1" i="235"/>
  <c r="C82" i="235"/>
  <c r="A64" i="235"/>
  <c r="A49" i="235"/>
  <c r="AB34" i="235"/>
  <c r="AB33" i="235"/>
  <c r="AB32" i="235"/>
  <c r="AB31" i="235"/>
  <c r="A31" i="235"/>
  <c r="AB30" i="235"/>
  <c r="AB29" i="235"/>
  <c r="AB28" i="235"/>
  <c r="AB27" i="235"/>
  <c r="AB26" i="235"/>
  <c r="AB25" i="235"/>
  <c r="AB24" i="235"/>
  <c r="AB23" i="235"/>
  <c r="AB22" i="235"/>
  <c r="AB21" i="235"/>
  <c r="AB20" i="235"/>
  <c r="AB19" i="235"/>
  <c r="AB18" i="235"/>
  <c r="G18" i="235"/>
  <c r="A18" i="235"/>
  <c r="AB17" i="235"/>
  <c r="AB16" i="235"/>
  <c r="AB15" i="235"/>
  <c r="D15" i="235"/>
  <c r="O13" i="235"/>
  <c r="O12" i="235"/>
  <c r="O11" i="235"/>
  <c r="D10" i="235"/>
  <c r="D9" i="235"/>
  <c r="O8" i="235"/>
  <c r="D8" i="235"/>
  <c r="A7" i="235"/>
  <c r="A4" i="235"/>
  <c r="AB2" i="235"/>
  <c r="A2" i="235"/>
  <c r="Y1" i="235"/>
  <c r="AD128" i="234"/>
  <c r="AB128" i="234"/>
  <c r="AD127" i="234"/>
  <c r="AB127" i="234"/>
  <c r="AD125" i="234"/>
  <c r="AB125" i="234"/>
  <c r="AD124" i="234"/>
  <c r="AB124" i="234"/>
  <c r="AB122" i="234"/>
  <c r="AB121" i="234"/>
  <c r="AB120" i="234"/>
  <c r="AB118" i="234"/>
  <c r="AD111" i="234"/>
  <c r="AB111" i="234"/>
  <c r="AD110" i="234"/>
  <c r="AB110" i="234"/>
  <c r="AD109" i="234"/>
  <c r="AB109" i="234"/>
  <c r="AD108" i="234"/>
  <c r="AB108" i="234"/>
  <c r="AD105" i="234"/>
  <c r="AB105" i="234"/>
  <c r="AD104" i="234"/>
  <c r="AB104" i="234"/>
  <c r="O90" i="234"/>
  <c r="N90" i="234"/>
  <c r="L90" i="234"/>
  <c r="K90" i="234"/>
  <c r="AF9" i="234"/>
  <c r="G90" i="234"/>
  <c r="F90" i="234"/>
  <c r="AD9" i="234"/>
  <c r="E90" i="234"/>
  <c r="D90" i="234"/>
  <c r="AB9" i="234"/>
  <c r="C90" i="234"/>
  <c r="O89" i="234"/>
  <c r="N89" i="234"/>
  <c r="M89" i="234"/>
  <c r="L89" i="234"/>
  <c r="K89" i="234"/>
  <c r="AF8" i="234"/>
  <c r="G89" i="234"/>
  <c r="F89" i="234"/>
  <c r="AD8" i="234"/>
  <c r="E89" i="234"/>
  <c r="D89" i="234"/>
  <c r="AB8" i="234"/>
  <c r="C89" i="234"/>
  <c r="O88" i="234"/>
  <c r="N88" i="234"/>
  <c r="L88" i="234"/>
  <c r="J88" i="234"/>
  <c r="AF7" i="234"/>
  <c r="G88" i="234"/>
  <c r="F88" i="234"/>
  <c r="AD7" i="234"/>
  <c r="E88" i="234"/>
  <c r="D88" i="234"/>
  <c r="AB7" i="234"/>
  <c r="C88" i="234"/>
  <c r="O87" i="234"/>
  <c r="N87" i="234"/>
  <c r="M87" i="234"/>
  <c r="L87" i="234"/>
  <c r="J87" i="234"/>
  <c r="AF6" i="234"/>
  <c r="G87" i="234"/>
  <c r="F87" i="234"/>
  <c r="AD6" i="234"/>
  <c r="E87" i="234"/>
  <c r="D87" i="234"/>
  <c r="AB6" i="234"/>
  <c r="C87" i="234"/>
  <c r="O86" i="234"/>
  <c r="N86" i="234"/>
  <c r="J86" i="234"/>
  <c r="AF5" i="234"/>
  <c r="G86" i="234"/>
  <c r="F86" i="234"/>
  <c r="AD5" i="234"/>
  <c r="E86" i="234"/>
  <c r="D86" i="234"/>
  <c r="AB5" i="234"/>
  <c r="C86" i="234"/>
  <c r="O85" i="234"/>
  <c r="N85" i="234"/>
  <c r="M85" i="234"/>
  <c r="L85" i="234"/>
  <c r="J85" i="234"/>
  <c r="AF4" i="234"/>
  <c r="G85" i="234"/>
  <c r="F85" i="234"/>
  <c r="AD4" i="234"/>
  <c r="E85" i="234"/>
  <c r="D85" i="234"/>
  <c r="AB4" i="234"/>
  <c r="C85" i="234"/>
  <c r="N84" i="234"/>
  <c r="F84" i="234"/>
  <c r="J82" i="234"/>
  <c r="S1" i="234"/>
  <c r="C82" i="234"/>
  <c r="A64" i="234"/>
  <c r="A49" i="234"/>
  <c r="AB34" i="234"/>
  <c r="AB33" i="234"/>
  <c r="AB32" i="234"/>
  <c r="AB31" i="234"/>
  <c r="A31" i="234"/>
  <c r="AB30" i="234"/>
  <c r="AB29" i="234"/>
  <c r="AB28" i="234"/>
  <c r="AB27" i="234"/>
  <c r="AB26" i="234"/>
  <c r="AB25" i="234"/>
  <c r="AB24" i="234"/>
  <c r="AB23" i="234"/>
  <c r="AB22" i="234"/>
  <c r="AB21" i="234"/>
  <c r="AB20" i="234"/>
  <c r="AB19" i="234"/>
  <c r="AB18" i="234"/>
  <c r="G18" i="234"/>
  <c r="A18" i="234"/>
  <c r="AB17" i="234"/>
  <c r="AB16" i="234"/>
  <c r="AB15" i="234"/>
  <c r="D15" i="234"/>
  <c r="D14" i="234"/>
  <c r="O13" i="234"/>
  <c r="D13" i="234"/>
  <c r="O12" i="234"/>
  <c r="D12" i="234"/>
  <c r="O11" i="234"/>
  <c r="O10" i="234"/>
  <c r="D10" i="234"/>
  <c r="O9" i="234"/>
  <c r="D9" i="234"/>
  <c r="O8" i="234"/>
  <c r="D8" i="234"/>
  <c r="A7" i="234"/>
  <c r="A4" i="234"/>
  <c r="AB2" i="234"/>
  <c r="A2" i="234"/>
  <c r="Y1" i="234"/>
  <c r="AD128" i="233"/>
  <c r="AB128" i="233"/>
  <c r="AD127" i="233"/>
  <c r="AB127" i="233"/>
  <c r="AD125" i="233"/>
  <c r="AB125" i="233"/>
  <c r="AD124" i="233"/>
  <c r="AB124" i="233"/>
  <c r="AB122" i="233"/>
  <c r="AB121" i="233"/>
  <c r="AB120" i="233"/>
  <c r="AB118" i="233"/>
  <c r="AD111" i="233"/>
  <c r="AB111" i="233"/>
  <c r="AD110" i="233"/>
  <c r="AB110" i="233"/>
  <c r="AD109" i="233"/>
  <c r="AB109" i="233"/>
  <c r="AD108" i="233"/>
  <c r="AB108" i="233"/>
  <c r="AD105" i="233"/>
  <c r="AB105" i="233"/>
  <c r="AD104" i="233"/>
  <c r="AB104" i="233"/>
  <c r="O90" i="233"/>
  <c r="N90" i="233"/>
  <c r="K90" i="233"/>
  <c r="AF9" i="233"/>
  <c r="G90" i="233"/>
  <c r="F90" i="233"/>
  <c r="AD9" i="233"/>
  <c r="E90" i="233"/>
  <c r="D90" i="233"/>
  <c r="AB9" i="233"/>
  <c r="C90" i="233"/>
  <c r="O89" i="233"/>
  <c r="N89" i="233"/>
  <c r="M89" i="233"/>
  <c r="L89" i="233"/>
  <c r="K89" i="233"/>
  <c r="AF8" i="233"/>
  <c r="G89" i="233"/>
  <c r="F89" i="233"/>
  <c r="AD8" i="233"/>
  <c r="E89" i="233"/>
  <c r="D89" i="233"/>
  <c r="AB8" i="233"/>
  <c r="C89" i="233"/>
  <c r="O88" i="233"/>
  <c r="N88" i="233"/>
  <c r="M88" i="233"/>
  <c r="J88" i="233"/>
  <c r="AF7" i="233"/>
  <c r="G88" i="233"/>
  <c r="F88" i="233"/>
  <c r="AD7" i="233"/>
  <c r="E88" i="233"/>
  <c r="D88" i="233"/>
  <c r="AB7" i="233"/>
  <c r="C88" i="233"/>
  <c r="O87" i="233"/>
  <c r="N87" i="233"/>
  <c r="M87" i="233"/>
  <c r="L87" i="233"/>
  <c r="J87" i="233"/>
  <c r="AF6" i="233"/>
  <c r="G87" i="233"/>
  <c r="F87" i="233"/>
  <c r="AD6" i="233"/>
  <c r="E87" i="233"/>
  <c r="D87" i="233"/>
  <c r="AB6" i="233"/>
  <c r="C87" i="233"/>
  <c r="O86" i="233"/>
  <c r="N86" i="233"/>
  <c r="J86" i="233"/>
  <c r="AF5" i="233"/>
  <c r="G86" i="233"/>
  <c r="F86" i="233"/>
  <c r="AD5" i="233"/>
  <c r="E86" i="233"/>
  <c r="D86" i="233"/>
  <c r="AB5" i="233"/>
  <c r="C86" i="233"/>
  <c r="O85" i="233"/>
  <c r="N85" i="233"/>
  <c r="M85" i="233"/>
  <c r="L85" i="233"/>
  <c r="J85" i="233"/>
  <c r="AF4" i="233"/>
  <c r="G85" i="233"/>
  <c r="F85" i="233"/>
  <c r="AD4" i="233"/>
  <c r="E85" i="233"/>
  <c r="D85" i="233"/>
  <c r="AB4" i="233"/>
  <c r="C85" i="233"/>
  <c r="N84" i="233"/>
  <c r="F84" i="233"/>
  <c r="J82" i="233"/>
  <c r="S1" i="233"/>
  <c r="C82" i="233"/>
  <c r="A64" i="233"/>
  <c r="AB34" i="233"/>
  <c r="AB33" i="233"/>
  <c r="AB32" i="233"/>
  <c r="AB31" i="233"/>
  <c r="A31" i="233"/>
  <c r="AB30" i="233"/>
  <c r="AB29" i="233"/>
  <c r="AB28" i="233"/>
  <c r="AB27" i="233"/>
  <c r="AB26" i="233"/>
  <c r="AB25" i="233"/>
  <c r="AB24" i="233"/>
  <c r="AB23" i="233"/>
  <c r="AB22" i="233"/>
  <c r="AB21" i="233"/>
  <c r="AB20" i="233"/>
  <c r="AB19" i="233"/>
  <c r="AB18" i="233"/>
  <c r="G18" i="233"/>
  <c r="AB17" i="233"/>
  <c r="AB16" i="233"/>
  <c r="AB15" i="233"/>
  <c r="D15" i="233"/>
  <c r="D14" i="233"/>
  <c r="O13" i="233"/>
  <c r="D13" i="233"/>
  <c r="O12" i="233"/>
  <c r="D12" i="233"/>
  <c r="O11" i="233"/>
  <c r="O10" i="233"/>
  <c r="D10" i="233"/>
  <c r="O9" i="233"/>
  <c r="D9" i="233"/>
  <c r="O8" i="233"/>
  <c r="D8" i="233"/>
  <c r="A7" i="233"/>
  <c r="A4" i="233"/>
  <c r="AB2" i="233"/>
  <c r="A2" i="233"/>
  <c r="Y1" i="233"/>
  <c r="AD128" i="232"/>
  <c r="AB128" i="232"/>
  <c r="AD127" i="232"/>
  <c r="AB127" i="232"/>
  <c r="AD125" i="232"/>
  <c r="AB125" i="232"/>
  <c r="AD124" i="232"/>
  <c r="AB124" i="232"/>
  <c r="AB122" i="232"/>
  <c r="AB121" i="232"/>
  <c r="AB120" i="232"/>
  <c r="AB118" i="232"/>
  <c r="AD111" i="232"/>
  <c r="AB111" i="232"/>
  <c r="AD110" i="232"/>
  <c r="AB110" i="232"/>
  <c r="AD109" i="232"/>
  <c r="AB109" i="232"/>
  <c r="AD108" i="232"/>
  <c r="AB108" i="232"/>
  <c r="AD105" i="232"/>
  <c r="AB105" i="232"/>
  <c r="AD104" i="232"/>
  <c r="AB104" i="232"/>
  <c r="O90" i="232"/>
  <c r="N90" i="232"/>
  <c r="L90" i="232"/>
  <c r="K90" i="232"/>
  <c r="AF9" i="232"/>
  <c r="G90" i="232"/>
  <c r="F90" i="232"/>
  <c r="AD9" i="232"/>
  <c r="E90" i="232"/>
  <c r="D90" i="232"/>
  <c r="AB9" i="232"/>
  <c r="C90" i="232"/>
  <c r="O89" i="232"/>
  <c r="N89" i="232"/>
  <c r="M89" i="232"/>
  <c r="L89" i="232"/>
  <c r="K89" i="232"/>
  <c r="AF8" i="232"/>
  <c r="G89" i="232"/>
  <c r="F89" i="232"/>
  <c r="AD8" i="232"/>
  <c r="E89" i="232"/>
  <c r="D89" i="232"/>
  <c r="AB8" i="232"/>
  <c r="C89" i="232"/>
  <c r="O88" i="232"/>
  <c r="N88" i="232"/>
  <c r="M88" i="232"/>
  <c r="J88" i="232"/>
  <c r="AF7" i="232"/>
  <c r="G88" i="232"/>
  <c r="F88" i="232"/>
  <c r="AD7" i="232"/>
  <c r="E88" i="232"/>
  <c r="D88" i="232"/>
  <c r="AB7" i="232"/>
  <c r="C88" i="232"/>
  <c r="O87" i="232"/>
  <c r="N87" i="232"/>
  <c r="M87" i="232"/>
  <c r="L87" i="232"/>
  <c r="J87" i="232"/>
  <c r="AF6" i="232"/>
  <c r="G87" i="232"/>
  <c r="F87" i="232"/>
  <c r="AD6" i="232"/>
  <c r="E87" i="232"/>
  <c r="D87" i="232"/>
  <c r="AB6" i="232"/>
  <c r="C87" i="232"/>
  <c r="O86" i="232"/>
  <c r="N86" i="232"/>
  <c r="L86" i="232"/>
  <c r="J86" i="232"/>
  <c r="AF5" i="232"/>
  <c r="G86" i="232"/>
  <c r="F86" i="232"/>
  <c r="AD5" i="232"/>
  <c r="E86" i="232"/>
  <c r="D86" i="232"/>
  <c r="AB5" i="232"/>
  <c r="C86" i="232"/>
  <c r="O85" i="232"/>
  <c r="N85" i="232"/>
  <c r="M85" i="232"/>
  <c r="L85" i="232"/>
  <c r="J85" i="232"/>
  <c r="AF4" i="232"/>
  <c r="G85" i="232"/>
  <c r="F85" i="232"/>
  <c r="AD4" i="232"/>
  <c r="E85" i="232"/>
  <c r="D85" i="232"/>
  <c r="AB4" i="232"/>
  <c r="C85" i="232"/>
  <c r="N84" i="232"/>
  <c r="F84" i="232"/>
  <c r="J82" i="232"/>
  <c r="S1" i="232"/>
  <c r="C82" i="232"/>
  <c r="A64" i="232"/>
  <c r="AB34" i="232"/>
  <c r="AB33" i="232"/>
  <c r="AB32" i="232"/>
  <c r="AB31" i="232"/>
  <c r="A31" i="232"/>
  <c r="AB30" i="232"/>
  <c r="AB29" i="232"/>
  <c r="AB28" i="232"/>
  <c r="AB27" i="232"/>
  <c r="AB26" i="232"/>
  <c r="AB25" i="232"/>
  <c r="AB24" i="232"/>
  <c r="AB23" i="232"/>
  <c r="AB22" i="232"/>
  <c r="AB21" i="232"/>
  <c r="AB20" i="232"/>
  <c r="AB19" i="232"/>
  <c r="AB18" i="232"/>
  <c r="G18" i="232"/>
  <c r="AB17" i="232"/>
  <c r="AB16" i="232"/>
  <c r="AB15" i="232"/>
  <c r="D15" i="232"/>
  <c r="D14" i="232"/>
  <c r="O13" i="232"/>
  <c r="D13" i="232"/>
  <c r="O12" i="232"/>
  <c r="D12" i="232"/>
  <c r="O11" i="232"/>
  <c r="O10" i="232"/>
  <c r="D10" i="232"/>
  <c r="O9" i="232"/>
  <c r="D9" i="232"/>
  <c r="O8" i="232"/>
  <c r="D8" i="232"/>
  <c r="A7" i="232"/>
  <c r="A4" i="232"/>
  <c r="AB2" i="232"/>
  <c r="A2" i="232"/>
  <c r="Y1" i="232"/>
  <c r="AD128" i="231"/>
  <c r="AB128" i="231"/>
  <c r="AD127" i="231"/>
  <c r="AB127" i="231"/>
  <c r="AD125" i="231"/>
  <c r="AB125" i="231"/>
  <c r="AD124" i="231"/>
  <c r="AB124" i="231"/>
  <c r="AB122" i="231"/>
  <c r="AB121" i="231"/>
  <c r="AB120" i="231"/>
  <c r="AB118" i="231"/>
  <c r="AD111" i="231"/>
  <c r="AB111" i="231"/>
  <c r="AD110" i="231"/>
  <c r="AB110" i="231"/>
  <c r="AD109" i="231"/>
  <c r="AB109" i="231"/>
  <c r="AD108" i="231"/>
  <c r="AB108" i="231"/>
  <c r="AD105" i="231"/>
  <c r="AB105" i="231"/>
  <c r="AD104" i="231"/>
  <c r="AB104" i="231"/>
  <c r="O90" i="231"/>
  <c r="N90" i="231"/>
  <c r="K90" i="231"/>
  <c r="AF9" i="231"/>
  <c r="G90" i="231"/>
  <c r="F90" i="231"/>
  <c r="AD9" i="231"/>
  <c r="E90" i="231"/>
  <c r="D90" i="231"/>
  <c r="AB9" i="231"/>
  <c r="C90" i="231"/>
  <c r="O89" i="231"/>
  <c r="N89" i="231"/>
  <c r="M89" i="231"/>
  <c r="L89" i="231"/>
  <c r="K89" i="231"/>
  <c r="AF8" i="231"/>
  <c r="G89" i="231"/>
  <c r="F89" i="231"/>
  <c r="AD8" i="231"/>
  <c r="E89" i="231"/>
  <c r="D89" i="231"/>
  <c r="AB8" i="231"/>
  <c r="C89" i="231"/>
  <c r="O88" i="231"/>
  <c r="N88" i="231"/>
  <c r="M88" i="231"/>
  <c r="J88" i="231"/>
  <c r="AF7" i="231"/>
  <c r="G88" i="231"/>
  <c r="F88" i="231"/>
  <c r="AD7" i="231"/>
  <c r="E88" i="231"/>
  <c r="D88" i="231"/>
  <c r="AB7" i="231"/>
  <c r="C88" i="231"/>
  <c r="O87" i="231"/>
  <c r="N87" i="231"/>
  <c r="M87" i="231"/>
  <c r="L87" i="231"/>
  <c r="J87" i="231"/>
  <c r="AF6" i="231"/>
  <c r="G87" i="231"/>
  <c r="F87" i="231"/>
  <c r="AD6" i="231"/>
  <c r="E87" i="231"/>
  <c r="D87" i="231"/>
  <c r="AB6" i="231"/>
  <c r="C87" i="231"/>
  <c r="O86" i="231"/>
  <c r="N86" i="231"/>
  <c r="J86" i="231"/>
  <c r="AF5" i="231"/>
  <c r="G86" i="231"/>
  <c r="F86" i="231"/>
  <c r="AD5" i="231"/>
  <c r="E86" i="231"/>
  <c r="D86" i="231"/>
  <c r="AB5" i="231"/>
  <c r="C86" i="231"/>
  <c r="O85" i="231"/>
  <c r="N85" i="231"/>
  <c r="M85" i="231"/>
  <c r="L85" i="231"/>
  <c r="J85" i="231"/>
  <c r="AF4" i="231"/>
  <c r="G85" i="231"/>
  <c r="F85" i="231"/>
  <c r="AD4" i="231"/>
  <c r="E85" i="231"/>
  <c r="D85" i="231"/>
  <c r="AB4" i="231"/>
  <c r="C85" i="231"/>
  <c r="N84" i="231"/>
  <c r="F84" i="231"/>
  <c r="J82" i="231"/>
  <c r="S1" i="231"/>
  <c r="C82" i="231"/>
  <c r="A64" i="231"/>
  <c r="AB34" i="231"/>
  <c r="AB33" i="231"/>
  <c r="AB32" i="231"/>
  <c r="AB31" i="231"/>
  <c r="A31" i="231"/>
  <c r="AB30" i="231"/>
  <c r="AB29" i="231"/>
  <c r="AB28" i="231"/>
  <c r="AB27" i="231"/>
  <c r="AB26" i="231"/>
  <c r="AB25" i="231"/>
  <c r="AB24" i="231"/>
  <c r="AB23" i="231"/>
  <c r="AB22" i="231"/>
  <c r="AB21" i="231"/>
  <c r="AB20" i="231"/>
  <c r="AB19" i="231"/>
  <c r="AB18" i="231"/>
  <c r="G18" i="231"/>
  <c r="AB17" i="231"/>
  <c r="AB16" i="231"/>
  <c r="AB15" i="231"/>
  <c r="D15" i="231"/>
  <c r="D14" i="231"/>
  <c r="O13" i="231"/>
  <c r="D13" i="231"/>
  <c r="O12" i="231"/>
  <c r="D12" i="231"/>
  <c r="O11" i="231"/>
  <c r="O10" i="231"/>
  <c r="D10" i="231"/>
  <c r="O9" i="231"/>
  <c r="D9" i="231"/>
  <c r="O8" i="231"/>
  <c r="D8" i="231"/>
  <c r="A7" i="231"/>
  <c r="A4" i="231"/>
  <c r="AB2" i="231"/>
  <c r="A2" i="231"/>
  <c r="Y1" i="231"/>
  <c r="AD128" i="230"/>
  <c r="AB128" i="230"/>
  <c r="AD127" i="230"/>
  <c r="AB127" i="230"/>
  <c r="AD125" i="230"/>
  <c r="AB125" i="230"/>
  <c r="AD124" i="230"/>
  <c r="AB124" i="230"/>
  <c r="AB122" i="230"/>
  <c r="AB121" i="230"/>
  <c r="AB120" i="230"/>
  <c r="AB118" i="230"/>
  <c r="AD111" i="230"/>
  <c r="AB111" i="230"/>
  <c r="AD110" i="230"/>
  <c r="AB110" i="230"/>
  <c r="AD109" i="230"/>
  <c r="AB109" i="230"/>
  <c r="AD108" i="230"/>
  <c r="AB108" i="230"/>
  <c r="AD105" i="230"/>
  <c r="AB105" i="230"/>
  <c r="AD104" i="230"/>
  <c r="AB104" i="230"/>
  <c r="O90" i="230"/>
  <c r="N90" i="230"/>
  <c r="L90" i="230"/>
  <c r="K90" i="230"/>
  <c r="AF9" i="230"/>
  <c r="G90" i="230"/>
  <c r="F90" i="230"/>
  <c r="AD9" i="230"/>
  <c r="E90" i="230"/>
  <c r="D90" i="230"/>
  <c r="AB9" i="230"/>
  <c r="C90" i="230"/>
  <c r="O89" i="230"/>
  <c r="N89" i="230"/>
  <c r="M89" i="230"/>
  <c r="L89" i="230"/>
  <c r="K89" i="230"/>
  <c r="AF8" i="230"/>
  <c r="G89" i="230"/>
  <c r="F89" i="230"/>
  <c r="AD8" i="230"/>
  <c r="E89" i="230"/>
  <c r="D89" i="230"/>
  <c r="AB8" i="230"/>
  <c r="C89" i="230"/>
  <c r="O88" i="230"/>
  <c r="N88" i="230"/>
  <c r="M88" i="230"/>
  <c r="J88" i="230"/>
  <c r="AF7" i="230"/>
  <c r="G88" i="230"/>
  <c r="F88" i="230"/>
  <c r="AD7" i="230"/>
  <c r="E88" i="230"/>
  <c r="D88" i="230"/>
  <c r="AB7" i="230"/>
  <c r="C88" i="230"/>
  <c r="O87" i="230"/>
  <c r="N87" i="230"/>
  <c r="M87" i="230"/>
  <c r="L87" i="230"/>
  <c r="J87" i="230"/>
  <c r="AF6" i="230"/>
  <c r="G87" i="230"/>
  <c r="F87" i="230"/>
  <c r="AD6" i="230"/>
  <c r="E87" i="230"/>
  <c r="D87" i="230"/>
  <c r="AB6" i="230"/>
  <c r="C87" i="230"/>
  <c r="O86" i="230"/>
  <c r="N86" i="230"/>
  <c r="L86" i="230"/>
  <c r="J86" i="230"/>
  <c r="AF5" i="230"/>
  <c r="G86" i="230"/>
  <c r="F86" i="230"/>
  <c r="AD5" i="230"/>
  <c r="E86" i="230"/>
  <c r="D86" i="230"/>
  <c r="AB5" i="230"/>
  <c r="C86" i="230"/>
  <c r="O85" i="230"/>
  <c r="N85" i="230"/>
  <c r="M85" i="230"/>
  <c r="L85" i="230"/>
  <c r="J85" i="230"/>
  <c r="AF4" i="230"/>
  <c r="G85" i="230"/>
  <c r="F85" i="230"/>
  <c r="AD4" i="230"/>
  <c r="E85" i="230"/>
  <c r="D85" i="230"/>
  <c r="AB4" i="230"/>
  <c r="C85" i="230"/>
  <c r="N84" i="230"/>
  <c r="F84" i="230"/>
  <c r="J82" i="230"/>
  <c r="S1" i="230"/>
  <c r="C82" i="230"/>
  <c r="A64" i="230"/>
  <c r="AB34" i="230"/>
  <c r="AB33" i="230"/>
  <c r="AB32" i="230"/>
  <c r="AB31" i="230"/>
  <c r="A31" i="230"/>
  <c r="AB30" i="230"/>
  <c r="AB29" i="230"/>
  <c r="AB28" i="230"/>
  <c r="AB27" i="230"/>
  <c r="AB26" i="230"/>
  <c r="AB25" i="230"/>
  <c r="AB24" i="230"/>
  <c r="AB23" i="230"/>
  <c r="AB22" i="230"/>
  <c r="AB21" i="230"/>
  <c r="AB20" i="230"/>
  <c r="AB19" i="230"/>
  <c r="AB18" i="230"/>
  <c r="G18" i="230"/>
  <c r="AB17" i="230"/>
  <c r="AB16" i="230"/>
  <c r="AB15" i="230"/>
  <c r="D15" i="230"/>
  <c r="D14" i="230"/>
  <c r="O13" i="230"/>
  <c r="D13" i="230"/>
  <c r="O12" i="230"/>
  <c r="D12" i="230"/>
  <c r="O11" i="230"/>
  <c r="O10" i="230"/>
  <c r="D10" i="230"/>
  <c r="O9" i="230"/>
  <c r="D9" i="230"/>
  <c r="O8" i="230"/>
  <c r="D8" i="230"/>
  <c r="A7" i="230"/>
  <c r="A4" i="230"/>
  <c r="AB2" i="230"/>
  <c r="A2" i="230"/>
  <c r="Y1" i="230"/>
  <c r="AD128" i="229"/>
  <c r="AB128" i="229"/>
  <c r="AD127" i="229"/>
  <c r="AB127" i="229"/>
  <c r="AD125" i="229"/>
  <c r="AB125" i="229"/>
  <c r="AD124" i="229"/>
  <c r="AB124" i="229"/>
  <c r="AB122" i="229"/>
  <c r="AB121" i="229"/>
  <c r="AB120" i="229"/>
  <c r="AB118" i="229"/>
  <c r="O13" i="229"/>
  <c r="AD111" i="229"/>
  <c r="AB111" i="229"/>
  <c r="AD110" i="229"/>
  <c r="AB110" i="229"/>
  <c r="AD109" i="229"/>
  <c r="AB109" i="229"/>
  <c r="AD108" i="229"/>
  <c r="AB108" i="229"/>
  <c r="AD105" i="229"/>
  <c r="AB105" i="229"/>
  <c r="AD104" i="229"/>
  <c r="AB104" i="229"/>
  <c r="O90" i="229"/>
  <c r="N90" i="229"/>
  <c r="K90" i="229"/>
  <c r="AF9" i="229"/>
  <c r="G90" i="229"/>
  <c r="F90" i="229"/>
  <c r="AD9" i="229"/>
  <c r="E90" i="229"/>
  <c r="D90" i="229"/>
  <c r="AB9" i="229"/>
  <c r="C90" i="229"/>
  <c r="O89" i="229"/>
  <c r="N89" i="229"/>
  <c r="M89" i="229"/>
  <c r="L89" i="229"/>
  <c r="K89" i="229"/>
  <c r="AF8" i="229"/>
  <c r="G89" i="229"/>
  <c r="F89" i="229"/>
  <c r="AD8" i="229"/>
  <c r="E89" i="229"/>
  <c r="D89" i="229"/>
  <c r="AB8" i="229"/>
  <c r="C89" i="229"/>
  <c r="O88" i="229"/>
  <c r="N88" i="229"/>
  <c r="M88" i="229"/>
  <c r="J88" i="229"/>
  <c r="AF7" i="229"/>
  <c r="G88" i="229"/>
  <c r="F88" i="229"/>
  <c r="AD7" i="229"/>
  <c r="E88" i="229"/>
  <c r="D88" i="229"/>
  <c r="AB7" i="229"/>
  <c r="C88" i="229"/>
  <c r="O87" i="229"/>
  <c r="N87" i="229"/>
  <c r="M87" i="229"/>
  <c r="L87" i="229"/>
  <c r="J87" i="229"/>
  <c r="AF6" i="229"/>
  <c r="G87" i="229"/>
  <c r="F87" i="229"/>
  <c r="AD6" i="229"/>
  <c r="E87" i="229"/>
  <c r="D87" i="229"/>
  <c r="AB6" i="229"/>
  <c r="C87" i="229"/>
  <c r="O86" i="229"/>
  <c r="N86" i="229"/>
  <c r="J86" i="229"/>
  <c r="AF5" i="229"/>
  <c r="G86" i="229"/>
  <c r="F86" i="229"/>
  <c r="AD5" i="229"/>
  <c r="E86" i="229"/>
  <c r="D86" i="229"/>
  <c r="AB5" i="229"/>
  <c r="C86" i="229"/>
  <c r="O85" i="229"/>
  <c r="N85" i="229"/>
  <c r="M85" i="229"/>
  <c r="L85" i="229"/>
  <c r="J85" i="229"/>
  <c r="AF4" i="229"/>
  <c r="G85" i="229"/>
  <c r="F85" i="229"/>
  <c r="AD4" i="229"/>
  <c r="E85" i="229"/>
  <c r="D85" i="229"/>
  <c r="AB4" i="229"/>
  <c r="C85" i="229"/>
  <c r="N84" i="229"/>
  <c r="F84" i="229"/>
  <c r="J82" i="229"/>
  <c r="S1" i="229"/>
  <c r="C82" i="229"/>
  <c r="A64" i="229"/>
  <c r="AB34" i="229"/>
  <c r="AB33" i="229"/>
  <c r="AB32" i="229"/>
  <c r="AB31" i="229"/>
  <c r="A31" i="229"/>
  <c r="AB30" i="229"/>
  <c r="AB29" i="229"/>
  <c r="AB28" i="229"/>
  <c r="AB27" i="229"/>
  <c r="AB26" i="229"/>
  <c r="AB25" i="229"/>
  <c r="AB24" i="229"/>
  <c r="AB23" i="229"/>
  <c r="AB22" i="229"/>
  <c r="AB21" i="229"/>
  <c r="AB20" i="229"/>
  <c r="AB19" i="229"/>
  <c r="AB18" i="229"/>
  <c r="G18" i="229"/>
  <c r="AB17" i="229"/>
  <c r="AB16" i="229"/>
  <c r="AB15" i="229"/>
  <c r="D15" i="229"/>
  <c r="D14" i="229"/>
  <c r="D13" i="229"/>
  <c r="O12" i="229"/>
  <c r="D12" i="229"/>
  <c r="O11" i="229"/>
  <c r="O10" i="229"/>
  <c r="D10" i="229"/>
  <c r="O9" i="229"/>
  <c r="D9" i="229"/>
  <c r="O8" i="229"/>
  <c r="D8" i="229"/>
  <c r="A7" i="229"/>
  <c r="A4" i="229"/>
  <c r="AB2" i="229"/>
  <c r="A2" i="229"/>
  <c r="Y1" i="229"/>
  <c r="AD128" i="228"/>
  <c r="AB128" i="228"/>
  <c r="AD127" i="228"/>
  <c r="AB127" i="228"/>
  <c r="AD125" i="228"/>
  <c r="AB125" i="228"/>
  <c r="AD124" i="228"/>
  <c r="AB124" i="228"/>
  <c r="AB122" i="228"/>
  <c r="AB121" i="228"/>
  <c r="AB120" i="228"/>
  <c r="AB118" i="228"/>
  <c r="AD111" i="228"/>
  <c r="AB111" i="228"/>
  <c r="AD110" i="228"/>
  <c r="AB110" i="228"/>
  <c r="AD109" i="228"/>
  <c r="AB109" i="228"/>
  <c r="AD108" i="228"/>
  <c r="AB108" i="228"/>
  <c r="AD105" i="228"/>
  <c r="AB105" i="228"/>
  <c r="AD104" i="228"/>
  <c r="AB104" i="228"/>
  <c r="O90" i="228"/>
  <c r="N90" i="228"/>
  <c r="K90" i="228"/>
  <c r="AF9" i="228"/>
  <c r="G90" i="228"/>
  <c r="F90" i="228"/>
  <c r="AD9" i="228"/>
  <c r="E90" i="228"/>
  <c r="D90" i="228"/>
  <c r="AB9" i="228"/>
  <c r="C90" i="228"/>
  <c r="O89" i="228"/>
  <c r="N89" i="228"/>
  <c r="M89" i="228"/>
  <c r="L89" i="228"/>
  <c r="K89" i="228"/>
  <c r="AF8" i="228"/>
  <c r="G89" i="228"/>
  <c r="F89" i="228"/>
  <c r="AD8" i="228"/>
  <c r="E89" i="228"/>
  <c r="D89" i="228"/>
  <c r="AB8" i="228"/>
  <c r="C89" i="228"/>
  <c r="O88" i="228"/>
  <c r="N88" i="228"/>
  <c r="L88" i="228"/>
  <c r="J88" i="228"/>
  <c r="AF7" i="228"/>
  <c r="G88" i="228"/>
  <c r="F88" i="228"/>
  <c r="AD7" i="228"/>
  <c r="E88" i="228"/>
  <c r="D88" i="228"/>
  <c r="AB7" i="228"/>
  <c r="C88" i="228"/>
  <c r="O87" i="228"/>
  <c r="N87" i="228"/>
  <c r="M87" i="228"/>
  <c r="L87" i="228"/>
  <c r="J87" i="228"/>
  <c r="AF6" i="228"/>
  <c r="G87" i="228"/>
  <c r="F87" i="228"/>
  <c r="AD6" i="228"/>
  <c r="E87" i="228"/>
  <c r="D87" i="228"/>
  <c r="AB6" i="228"/>
  <c r="C87" i="228"/>
  <c r="O86" i="228"/>
  <c r="N86" i="228"/>
  <c r="J86" i="228"/>
  <c r="AF5" i="228"/>
  <c r="G86" i="228"/>
  <c r="F86" i="228"/>
  <c r="AD5" i="228"/>
  <c r="E86" i="228"/>
  <c r="D86" i="228"/>
  <c r="AB5" i="228"/>
  <c r="C86" i="228"/>
  <c r="O85" i="228"/>
  <c r="N85" i="228"/>
  <c r="M85" i="228"/>
  <c r="L85" i="228"/>
  <c r="J85" i="228"/>
  <c r="AF4" i="228"/>
  <c r="G85" i="228"/>
  <c r="F85" i="228"/>
  <c r="AD4" i="228"/>
  <c r="E85" i="228"/>
  <c r="D85" i="228"/>
  <c r="AB4" i="228"/>
  <c r="C85" i="228"/>
  <c r="N84" i="228"/>
  <c r="F84" i="228"/>
  <c r="J82" i="228"/>
  <c r="S1" i="228"/>
  <c r="C82" i="228"/>
  <c r="A64" i="228"/>
  <c r="A49" i="228"/>
  <c r="AB34" i="228"/>
  <c r="AB33" i="228"/>
  <c r="AB32" i="228"/>
  <c r="AB31" i="228"/>
  <c r="A31" i="228"/>
  <c r="AB30" i="228"/>
  <c r="AB29" i="228"/>
  <c r="AB28" i="228"/>
  <c r="AB27" i="228"/>
  <c r="AB26" i="228"/>
  <c r="AB25" i="228"/>
  <c r="AB24" i="228"/>
  <c r="AB23" i="228"/>
  <c r="AB22" i="228"/>
  <c r="AB21" i="228"/>
  <c r="AB20" i="228"/>
  <c r="AB19" i="228"/>
  <c r="AB18" i="228"/>
  <c r="G18" i="228"/>
  <c r="A18" i="228"/>
  <c r="AB17" i="228"/>
  <c r="AB16" i="228"/>
  <c r="AB15" i="228"/>
  <c r="D15" i="228"/>
  <c r="D14" i="228"/>
  <c r="O13" i="228"/>
  <c r="D13" i="228"/>
  <c r="O12" i="228"/>
  <c r="D12" i="228"/>
  <c r="O11" i="228"/>
  <c r="O10" i="228"/>
  <c r="D10" i="228"/>
  <c r="O9" i="228"/>
  <c r="D9" i="228"/>
  <c r="O8" i="228"/>
  <c r="D8" i="228"/>
  <c r="A7" i="228"/>
  <c r="A4" i="228"/>
  <c r="AB2" i="228"/>
  <c r="A2" i="228"/>
  <c r="Y1" i="228"/>
  <c r="AD128" i="227"/>
  <c r="AB128" i="227"/>
  <c r="AD127" i="227"/>
  <c r="AB127" i="227"/>
  <c r="AD125" i="227"/>
  <c r="AB125" i="227"/>
  <c r="AD124" i="227"/>
  <c r="AB124" i="227"/>
  <c r="AB122" i="227"/>
  <c r="AB121" i="227"/>
  <c r="AB120" i="227"/>
  <c r="AB118" i="227"/>
  <c r="AD111" i="227"/>
  <c r="AB111" i="227"/>
  <c r="AD110" i="227"/>
  <c r="AB110" i="227"/>
  <c r="AD109" i="227"/>
  <c r="AB109" i="227"/>
  <c r="AD108" i="227"/>
  <c r="AB108" i="227"/>
  <c r="AD105" i="227"/>
  <c r="AB105" i="227"/>
  <c r="AD104" i="227"/>
  <c r="AB104" i="227"/>
  <c r="O90" i="227"/>
  <c r="N90" i="227"/>
  <c r="K90" i="227"/>
  <c r="AF9" i="227"/>
  <c r="G90" i="227"/>
  <c r="F90" i="227"/>
  <c r="AD9" i="227"/>
  <c r="E90" i="227"/>
  <c r="D90" i="227"/>
  <c r="AB9" i="227"/>
  <c r="C90" i="227"/>
  <c r="O89" i="227"/>
  <c r="N89" i="227"/>
  <c r="M89" i="227"/>
  <c r="L89" i="227"/>
  <c r="K89" i="227"/>
  <c r="AF8" i="227"/>
  <c r="G89" i="227"/>
  <c r="F89" i="227"/>
  <c r="AD8" i="227"/>
  <c r="E89" i="227"/>
  <c r="D89" i="227"/>
  <c r="AB8" i="227"/>
  <c r="C89" i="227"/>
  <c r="O88" i="227"/>
  <c r="N88" i="227"/>
  <c r="M88" i="227"/>
  <c r="J88" i="227"/>
  <c r="AF7" i="227"/>
  <c r="G88" i="227"/>
  <c r="F88" i="227"/>
  <c r="AD7" i="227"/>
  <c r="E88" i="227"/>
  <c r="D88" i="227"/>
  <c r="AB7" i="227"/>
  <c r="C88" i="227"/>
  <c r="O87" i="227"/>
  <c r="N87" i="227"/>
  <c r="M87" i="227"/>
  <c r="L87" i="227"/>
  <c r="J87" i="227"/>
  <c r="AF6" i="227"/>
  <c r="G87" i="227"/>
  <c r="F87" i="227"/>
  <c r="AD6" i="227"/>
  <c r="E87" i="227"/>
  <c r="D87" i="227"/>
  <c r="AB6" i="227"/>
  <c r="C87" i="227"/>
  <c r="O86" i="227"/>
  <c r="N86" i="227"/>
  <c r="J86" i="227"/>
  <c r="AF5" i="227"/>
  <c r="G86" i="227"/>
  <c r="F86" i="227"/>
  <c r="AD5" i="227"/>
  <c r="E86" i="227"/>
  <c r="D86" i="227"/>
  <c r="AB5" i="227"/>
  <c r="C86" i="227"/>
  <c r="O85" i="227"/>
  <c r="N85" i="227"/>
  <c r="M85" i="227"/>
  <c r="L85" i="227"/>
  <c r="J85" i="227"/>
  <c r="AF4" i="227"/>
  <c r="G85" i="227"/>
  <c r="F85" i="227"/>
  <c r="AD4" i="227"/>
  <c r="E85" i="227"/>
  <c r="D85" i="227"/>
  <c r="AB4" i="227"/>
  <c r="C85" i="227"/>
  <c r="N84" i="227"/>
  <c r="F84" i="227"/>
  <c r="J82" i="227"/>
  <c r="S1" i="227"/>
  <c r="C82" i="227"/>
  <c r="A64" i="227"/>
  <c r="AB34" i="227"/>
  <c r="AB33" i="227"/>
  <c r="AB32" i="227"/>
  <c r="AB31" i="227"/>
  <c r="A31" i="227"/>
  <c r="AB30" i="227"/>
  <c r="AB29" i="227"/>
  <c r="AB28" i="227"/>
  <c r="AB27" i="227"/>
  <c r="AB26" i="227"/>
  <c r="AB25" i="227"/>
  <c r="AB24" i="227"/>
  <c r="AB23" i="227"/>
  <c r="AB22" i="227"/>
  <c r="AB21" i="227"/>
  <c r="AB20" i="227"/>
  <c r="AB19" i="227"/>
  <c r="AB18" i="227"/>
  <c r="G18" i="227"/>
  <c r="AB17" i="227"/>
  <c r="AB16" i="227"/>
  <c r="AB15" i="227"/>
  <c r="D15" i="227"/>
  <c r="D14" i="227"/>
  <c r="O13" i="227"/>
  <c r="D13" i="227"/>
  <c r="O12" i="227"/>
  <c r="D12" i="227"/>
  <c r="O11" i="227"/>
  <c r="O10" i="227"/>
  <c r="D10" i="227"/>
  <c r="O9" i="227"/>
  <c r="D9" i="227"/>
  <c r="O8" i="227"/>
  <c r="D8" i="227"/>
  <c r="A7" i="227"/>
  <c r="A4" i="227"/>
  <c r="AB2" i="227"/>
  <c r="A2" i="227"/>
  <c r="Y1" i="227"/>
  <c r="AD128" i="226"/>
  <c r="AB128" i="226"/>
  <c r="AD127" i="226"/>
  <c r="AB127" i="226"/>
  <c r="AD125" i="226"/>
  <c r="AB125" i="226"/>
  <c r="AD124" i="226"/>
  <c r="AB124" i="226"/>
  <c r="AB122" i="226"/>
  <c r="AB121" i="226"/>
  <c r="AB120" i="226"/>
  <c r="AB118" i="226"/>
  <c r="AD111" i="226"/>
  <c r="AB111" i="226"/>
  <c r="AD110" i="226"/>
  <c r="AB110" i="226"/>
  <c r="AD109" i="226"/>
  <c r="AB109" i="226"/>
  <c r="AD108" i="226"/>
  <c r="AB108" i="226"/>
  <c r="AD105" i="226"/>
  <c r="AB105" i="226"/>
  <c r="AD104" i="226"/>
  <c r="AB104" i="226"/>
  <c r="O90" i="226"/>
  <c r="N90" i="226"/>
  <c r="L90" i="226"/>
  <c r="K90" i="226"/>
  <c r="AF9" i="226"/>
  <c r="G90" i="226"/>
  <c r="F90" i="226"/>
  <c r="AD9" i="226"/>
  <c r="E90" i="226"/>
  <c r="D90" i="226"/>
  <c r="AB9" i="226"/>
  <c r="C90" i="226"/>
  <c r="O89" i="226"/>
  <c r="N89" i="226"/>
  <c r="M89" i="226"/>
  <c r="L89" i="226"/>
  <c r="K89" i="226"/>
  <c r="AF8" i="226"/>
  <c r="G89" i="226"/>
  <c r="F89" i="226"/>
  <c r="AD8" i="226"/>
  <c r="E89" i="226"/>
  <c r="D89" i="226"/>
  <c r="AB8" i="226"/>
  <c r="C89" i="226"/>
  <c r="O88" i="226"/>
  <c r="N88" i="226"/>
  <c r="M88" i="226"/>
  <c r="J88" i="226"/>
  <c r="AF7" i="226"/>
  <c r="G88" i="226"/>
  <c r="F88" i="226"/>
  <c r="AD7" i="226"/>
  <c r="E88" i="226"/>
  <c r="D88" i="226"/>
  <c r="AB7" i="226"/>
  <c r="C88" i="226"/>
  <c r="O87" i="226"/>
  <c r="N87" i="226"/>
  <c r="M87" i="226"/>
  <c r="L87" i="226"/>
  <c r="J87" i="226"/>
  <c r="AF6" i="226"/>
  <c r="G87" i="226"/>
  <c r="F87" i="226"/>
  <c r="AD6" i="226"/>
  <c r="E87" i="226"/>
  <c r="D87" i="226"/>
  <c r="AB6" i="226"/>
  <c r="C87" i="226"/>
  <c r="O86" i="226"/>
  <c r="N86" i="226"/>
  <c r="L86" i="226"/>
  <c r="J86" i="226"/>
  <c r="AF5" i="226"/>
  <c r="G86" i="226"/>
  <c r="F86" i="226"/>
  <c r="AD5" i="226"/>
  <c r="E86" i="226"/>
  <c r="D86" i="226"/>
  <c r="AB5" i="226"/>
  <c r="C86" i="226"/>
  <c r="O85" i="226"/>
  <c r="N85" i="226"/>
  <c r="M85" i="226"/>
  <c r="L85" i="226"/>
  <c r="J85" i="226"/>
  <c r="AF4" i="226"/>
  <c r="G85" i="226"/>
  <c r="F85" i="226"/>
  <c r="AD4" i="226"/>
  <c r="E85" i="226"/>
  <c r="D85" i="226"/>
  <c r="AB4" i="226"/>
  <c r="C85" i="226"/>
  <c r="N84" i="226"/>
  <c r="F84" i="226"/>
  <c r="J82" i="226"/>
  <c r="S1" i="226"/>
  <c r="C82" i="226"/>
  <c r="A64" i="226"/>
  <c r="AB34" i="226"/>
  <c r="AB33" i="226"/>
  <c r="AB32" i="226"/>
  <c r="AB31" i="226"/>
  <c r="A31" i="226"/>
  <c r="AB30" i="226"/>
  <c r="AB29" i="226"/>
  <c r="AB28" i="226"/>
  <c r="AB27" i="226"/>
  <c r="AB26" i="226"/>
  <c r="AB25" i="226"/>
  <c r="AB24" i="226"/>
  <c r="AB23" i="226"/>
  <c r="AB22" i="226"/>
  <c r="AB21" i="226"/>
  <c r="AB20" i="226"/>
  <c r="AB19" i="226"/>
  <c r="AB18" i="226"/>
  <c r="G18" i="226"/>
  <c r="AB17" i="226"/>
  <c r="AB16" i="226"/>
  <c r="AB15" i="226"/>
  <c r="D15" i="226"/>
  <c r="D14" i="226"/>
  <c r="O13" i="226"/>
  <c r="D13" i="226"/>
  <c r="O12" i="226"/>
  <c r="D12" i="226"/>
  <c r="O11" i="226"/>
  <c r="O10" i="226"/>
  <c r="D10" i="226"/>
  <c r="O9" i="226"/>
  <c r="D9" i="226"/>
  <c r="O8" i="226"/>
  <c r="D8" i="226"/>
  <c r="A7" i="226"/>
  <c r="A4" i="226"/>
  <c r="AB2" i="226"/>
  <c r="A2" i="226"/>
  <c r="Y1" i="226"/>
  <c r="AD128" i="225"/>
  <c r="AB128" i="225"/>
  <c r="AD127" i="225"/>
  <c r="AB127" i="225"/>
  <c r="AD125" i="225"/>
  <c r="AB125" i="225"/>
  <c r="AD124" i="225"/>
  <c r="AB124" i="225"/>
  <c r="AB122" i="225"/>
  <c r="AB121" i="225"/>
  <c r="AB120" i="225"/>
  <c r="AB118" i="225"/>
  <c r="AD111" i="225"/>
  <c r="AB111" i="225"/>
  <c r="AD110" i="225"/>
  <c r="D14" i="225"/>
  <c r="AB110" i="225"/>
  <c r="AD109" i="225"/>
  <c r="D13" i="225"/>
  <c r="AB109" i="225"/>
  <c r="AD108" i="225"/>
  <c r="D12" i="225"/>
  <c r="AB108" i="225"/>
  <c r="AD105" i="225"/>
  <c r="AB105" i="225"/>
  <c r="AD104" i="225"/>
  <c r="AB104" i="225"/>
  <c r="O90" i="225"/>
  <c r="N90" i="225"/>
  <c r="K90" i="225"/>
  <c r="AF9" i="225"/>
  <c r="G90" i="225"/>
  <c r="F90" i="225"/>
  <c r="AD9" i="225"/>
  <c r="E90" i="225"/>
  <c r="D90" i="225"/>
  <c r="AB9" i="225"/>
  <c r="C90" i="225"/>
  <c r="O89" i="225"/>
  <c r="N89" i="225"/>
  <c r="M89" i="225"/>
  <c r="L89" i="225"/>
  <c r="K89" i="225"/>
  <c r="AF8" i="225"/>
  <c r="G89" i="225"/>
  <c r="F89" i="225"/>
  <c r="AD8" i="225"/>
  <c r="E89" i="225"/>
  <c r="D89" i="225"/>
  <c r="AB8" i="225"/>
  <c r="C89" i="225"/>
  <c r="O88" i="225"/>
  <c r="N88" i="225"/>
  <c r="M88" i="225"/>
  <c r="J88" i="225"/>
  <c r="AF7" i="225"/>
  <c r="G88" i="225"/>
  <c r="F88" i="225"/>
  <c r="AD7" i="225"/>
  <c r="E88" i="225"/>
  <c r="D88" i="225"/>
  <c r="AB7" i="225"/>
  <c r="C88" i="225"/>
  <c r="O87" i="225"/>
  <c r="N87" i="225"/>
  <c r="M87" i="225"/>
  <c r="L87" i="225"/>
  <c r="J87" i="225"/>
  <c r="AF6" i="225"/>
  <c r="G87" i="225"/>
  <c r="F87" i="225"/>
  <c r="AD6" i="225"/>
  <c r="E87" i="225"/>
  <c r="D87" i="225"/>
  <c r="AB6" i="225"/>
  <c r="C87" i="225"/>
  <c r="O86" i="225"/>
  <c r="N86" i="225"/>
  <c r="J86" i="225"/>
  <c r="AF5" i="225"/>
  <c r="G86" i="225"/>
  <c r="F86" i="225"/>
  <c r="AD5" i="225"/>
  <c r="E86" i="225"/>
  <c r="D86" i="225"/>
  <c r="AB5" i="225"/>
  <c r="C86" i="225"/>
  <c r="O85" i="225"/>
  <c r="N85" i="225"/>
  <c r="M85" i="225"/>
  <c r="L85" i="225"/>
  <c r="J85" i="225"/>
  <c r="AF4" i="225"/>
  <c r="G85" i="225"/>
  <c r="F85" i="225"/>
  <c r="AD4" i="225"/>
  <c r="E85" i="225"/>
  <c r="D85" i="225"/>
  <c r="AB4" i="225"/>
  <c r="C85" i="225"/>
  <c r="N84" i="225"/>
  <c r="F84" i="225"/>
  <c r="J82" i="225"/>
  <c r="S1" i="225"/>
  <c r="C82" i="225"/>
  <c r="A64" i="225"/>
  <c r="A49" i="225"/>
  <c r="AB34" i="225"/>
  <c r="AB33" i="225"/>
  <c r="AB32" i="225"/>
  <c r="AB31" i="225"/>
  <c r="A31" i="225"/>
  <c r="AB30" i="225"/>
  <c r="AB29" i="225"/>
  <c r="AB28" i="225"/>
  <c r="AB27" i="225"/>
  <c r="AB26" i="225"/>
  <c r="AB25" i="225"/>
  <c r="AB24" i="225"/>
  <c r="AB23" i="225"/>
  <c r="AB22" i="225"/>
  <c r="AB21" i="225"/>
  <c r="AB20" i="225"/>
  <c r="AB19" i="225"/>
  <c r="AB18" i="225"/>
  <c r="G18" i="225"/>
  <c r="A18" i="225"/>
  <c r="AB17" i="225"/>
  <c r="AB16" i="225"/>
  <c r="AB15" i="225"/>
  <c r="D15" i="225"/>
  <c r="O13" i="225"/>
  <c r="O12" i="225"/>
  <c r="O11" i="225"/>
  <c r="O10" i="225"/>
  <c r="D10" i="225"/>
  <c r="O9" i="225"/>
  <c r="D9" i="225"/>
  <c r="O8" i="225"/>
  <c r="D8" i="225"/>
  <c r="A7" i="225"/>
  <c r="A4" i="225"/>
  <c r="AB2" i="225"/>
  <c r="A2" i="225"/>
  <c r="Y1" i="225"/>
  <c r="AD128" i="224"/>
  <c r="AB128" i="224"/>
  <c r="AD127" i="224"/>
  <c r="AB127" i="224"/>
  <c r="AD125" i="224"/>
  <c r="AB125" i="224"/>
  <c r="AD124" i="224"/>
  <c r="AB124" i="224"/>
  <c r="AB122" i="224"/>
  <c r="AB121" i="224"/>
  <c r="AB120" i="224"/>
  <c r="AB118" i="224"/>
  <c r="AD111" i="224"/>
  <c r="AB111" i="224"/>
  <c r="AD110" i="224"/>
  <c r="AB110" i="224"/>
  <c r="AD109" i="224"/>
  <c r="AB109" i="224"/>
  <c r="AD108" i="224"/>
  <c r="AB108" i="224"/>
  <c r="AD105" i="224"/>
  <c r="AB105" i="224"/>
  <c r="AD104" i="224"/>
  <c r="AB104" i="224"/>
  <c r="O90" i="224"/>
  <c r="N90" i="224"/>
  <c r="L90" i="224"/>
  <c r="K90" i="224"/>
  <c r="AF9" i="224"/>
  <c r="G90" i="224"/>
  <c r="F90" i="224"/>
  <c r="AD9" i="224"/>
  <c r="E90" i="224"/>
  <c r="D90" i="224"/>
  <c r="AB9" i="224"/>
  <c r="C90" i="224"/>
  <c r="O89" i="224"/>
  <c r="N89" i="224"/>
  <c r="M89" i="224"/>
  <c r="L89" i="224"/>
  <c r="K89" i="224"/>
  <c r="AF8" i="224"/>
  <c r="G89" i="224"/>
  <c r="F89" i="224"/>
  <c r="AD8" i="224"/>
  <c r="E89" i="224"/>
  <c r="D89" i="224"/>
  <c r="AB8" i="224"/>
  <c r="C89" i="224"/>
  <c r="O88" i="224"/>
  <c r="N88" i="224"/>
  <c r="M88" i="224"/>
  <c r="J88" i="224"/>
  <c r="AF7" i="224"/>
  <c r="G88" i="224"/>
  <c r="F88" i="224"/>
  <c r="AD7" i="224"/>
  <c r="E88" i="224"/>
  <c r="D88" i="224"/>
  <c r="AB7" i="224"/>
  <c r="C88" i="224"/>
  <c r="O87" i="224"/>
  <c r="N87" i="224"/>
  <c r="M87" i="224"/>
  <c r="L87" i="224"/>
  <c r="J87" i="224"/>
  <c r="AF6" i="224"/>
  <c r="G87" i="224"/>
  <c r="F87" i="224"/>
  <c r="AD6" i="224"/>
  <c r="E87" i="224"/>
  <c r="D87" i="224"/>
  <c r="AB6" i="224"/>
  <c r="C87" i="224"/>
  <c r="O86" i="224"/>
  <c r="N86" i="224"/>
  <c r="L86" i="224"/>
  <c r="J86" i="224"/>
  <c r="AF5" i="224"/>
  <c r="G86" i="224"/>
  <c r="F86" i="224"/>
  <c r="AD5" i="224"/>
  <c r="E86" i="224"/>
  <c r="D86" i="224"/>
  <c r="AB5" i="224"/>
  <c r="C86" i="224"/>
  <c r="O85" i="224"/>
  <c r="N85" i="224"/>
  <c r="M85" i="224"/>
  <c r="L85" i="224"/>
  <c r="J85" i="224"/>
  <c r="AF4" i="224"/>
  <c r="G85" i="224"/>
  <c r="F85" i="224"/>
  <c r="AD4" i="224"/>
  <c r="E85" i="224"/>
  <c r="D85" i="224"/>
  <c r="AB4" i="224"/>
  <c r="C85" i="224"/>
  <c r="N84" i="224"/>
  <c r="F84" i="224"/>
  <c r="J82" i="224"/>
  <c r="S1" i="224"/>
  <c r="C82" i="224"/>
  <c r="A64" i="224"/>
  <c r="AB34" i="224"/>
  <c r="AB33" i="224"/>
  <c r="AB32" i="224"/>
  <c r="AB31" i="224"/>
  <c r="A31" i="224"/>
  <c r="AB30" i="224"/>
  <c r="AB29" i="224"/>
  <c r="AB28" i="224"/>
  <c r="AB27" i="224"/>
  <c r="AB26" i="224"/>
  <c r="AB25" i="224"/>
  <c r="AB24" i="224"/>
  <c r="AB23" i="224"/>
  <c r="AB22" i="224"/>
  <c r="AB21" i="224"/>
  <c r="AB20" i="224"/>
  <c r="AB19" i="224"/>
  <c r="AB18" i="224"/>
  <c r="G18" i="224"/>
  <c r="AB17" i="224"/>
  <c r="AB16" i="224"/>
  <c r="AB15" i="224"/>
  <c r="D15" i="224"/>
  <c r="D14" i="224"/>
  <c r="O13" i="224"/>
  <c r="D13" i="224"/>
  <c r="O12" i="224"/>
  <c r="D12" i="224"/>
  <c r="O11" i="224"/>
  <c r="O10" i="224"/>
  <c r="D10" i="224"/>
  <c r="O9" i="224"/>
  <c r="D9" i="224"/>
  <c r="O8" i="224"/>
  <c r="D8" i="224"/>
  <c r="A7" i="224"/>
  <c r="A4" i="224"/>
  <c r="AB2" i="224"/>
  <c r="A2" i="224"/>
  <c r="Y1" i="224"/>
  <c r="AD128" i="223"/>
  <c r="AB128" i="223"/>
  <c r="AD127" i="223"/>
  <c r="AB127" i="223"/>
  <c r="AD125" i="223"/>
  <c r="AB125" i="223"/>
  <c r="AD124" i="223"/>
  <c r="AB124" i="223"/>
  <c r="AB122" i="223"/>
  <c r="AB121" i="223"/>
  <c r="AB120" i="223"/>
  <c r="AB118" i="223"/>
  <c r="AD111" i="223"/>
  <c r="AB111" i="223"/>
  <c r="AD110" i="223"/>
  <c r="AB110" i="223"/>
  <c r="AD109" i="223"/>
  <c r="AB109" i="223"/>
  <c r="AD108" i="223"/>
  <c r="AB108" i="223"/>
  <c r="AD105" i="223"/>
  <c r="AB105" i="223"/>
  <c r="AD104" i="223"/>
  <c r="AB104" i="223"/>
  <c r="O90" i="223"/>
  <c r="N90" i="223"/>
  <c r="K90" i="223"/>
  <c r="AF9" i="223"/>
  <c r="G90" i="223"/>
  <c r="F90" i="223"/>
  <c r="AD9" i="223"/>
  <c r="E90" i="223"/>
  <c r="D90" i="223"/>
  <c r="AB9" i="223"/>
  <c r="C90" i="223"/>
  <c r="O89" i="223"/>
  <c r="N89" i="223"/>
  <c r="M89" i="223"/>
  <c r="L89" i="223"/>
  <c r="K89" i="223"/>
  <c r="AF8" i="223"/>
  <c r="G89" i="223"/>
  <c r="F89" i="223"/>
  <c r="AD8" i="223"/>
  <c r="E89" i="223"/>
  <c r="D89" i="223"/>
  <c r="AB8" i="223"/>
  <c r="C89" i="223"/>
  <c r="O88" i="223"/>
  <c r="N88" i="223"/>
  <c r="M88" i="223"/>
  <c r="J88" i="223"/>
  <c r="AF7" i="223"/>
  <c r="G88" i="223"/>
  <c r="F88" i="223"/>
  <c r="AD7" i="223"/>
  <c r="E88" i="223"/>
  <c r="D88" i="223"/>
  <c r="AB7" i="223"/>
  <c r="C88" i="223"/>
  <c r="O87" i="223"/>
  <c r="N87" i="223"/>
  <c r="M87" i="223"/>
  <c r="L87" i="223"/>
  <c r="J87" i="223"/>
  <c r="AF6" i="223"/>
  <c r="G87" i="223"/>
  <c r="F87" i="223"/>
  <c r="AD6" i="223"/>
  <c r="E87" i="223"/>
  <c r="D87" i="223"/>
  <c r="AB6" i="223"/>
  <c r="C87" i="223"/>
  <c r="O86" i="223"/>
  <c r="N86" i="223"/>
  <c r="J86" i="223"/>
  <c r="AF5" i="223"/>
  <c r="G86" i="223"/>
  <c r="F86" i="223"/>
  <c r="AD5" i="223"/>
  <c r="E86" i="223"/>
  <c r="D86" i="223"/>
  <c r="AB5" i="223"/>
  <c r="C86" i="223"/>
  <c r="O85" i="223"/>
  <c r="N85" i="223"/>
  <c r="M85" i="223"/>
  <c r="L85" i="223"/>
  <c r="J85" i="223"/>
  <c r="AF4" i="223"/>
  <c r="G85" i="223"/>
  <c r="F85" i="223"/>
  <c r="AD4" i="223"/>
  <c r="E85" i="223"/>
  <c r="D85" i="223"/>
  <c r="AB4" i="223"/>
  <c r="C85" i="223"/>
  <c r="N84" i="223"/>
  <c r="F84" i="223"/>
  <c r="J82" i="223"/>
  <c r="S1" i="223"/>
  <c r="C82" i="223"/>
  <c r="A64" i="223"/>
  <c r="AB34" i="223"/>
  <c r="AB33" i="223"/>
  <c r="AB32" i="223"/>
  <c r="AB31" i="223"/>
  <c r="A31" i="223"/>
  <c r="AB30" i="223"/>
  <c r="AB29" i="223"/>
  <c r="AB28" i="223"/>
  <c r="AB27" i="223"/>
  <c r="AB26" i="223"/>
  <c r="AB25" i="223"/>
  <c r="AB24" i="223"/>
  <c r="AB23" i="223"/>
  <c r="AB22" i="223"/>
  <c r="AB21" i="223"/>
  <c r="AB20" i="223"/>
  <c r="AB19" i="223"/>
  <c r="AB18" i="223"/>
  <c r="G18" i="223"/>
  <c r="AB17" i="223"/>
  <c r="AB16" i="223"/>
  <c r="AB15" i="223"/>
  <c r="D15" i="223"/>
  <c r="D14" i="223"/>
  <c r="O13" i="223"/>
  <c r="D13" i="223"/>
  <c r="O12" i="223"/>
  <c r="D12" i="223"/>
  <c r="O11" i="223"/>
  <c r="O10" i="223"/>
  <c r="D10" i="223"/>
  <c r="O9" i="223"/>
  <c r="D9" i="223"/>
  <c r="O8" i="223"/>
  <c r="D8" i="223"/>
  <c r="A7" i="223"/>
  <c r="A4" i="223"/>
  <c r="AB2" i="223"/>
  <c r="A2" i="223"/>
  <c r="Y1" i="223"/>
  <c r="AD128" i="222"/>
  <c r="AB128" i="222"/>
  <c r="AD127" i="222"/>
  <c r="AB127" i="222"/>
  <c r="AD125" i="222"/>
  <c r="AB125" i="222"/>
  <c r="AD124" i="222"/>
  <c r="AB124" i="222"/>
  <c r="AB122" i="222"/>
  <c r="AB121" i="222"/>
  <c r="AB120" i="222"/>
  <c r="AB118" i="222"/>
  <c r="AD111" i="222"/>
  <c r="AB111" i="222"/>
  <c r="AD110" i="222"/>
  <c r="AB110" i="222"/>
  <c r="AD109" i="222"/>
  <c r="AB109" i="222"/>
  <c r="AD108" i="222"/>
  <c r="AB108" i="222"/>
  <c r="AD105" i="222"/>
  <c r="AB105" i="222"/>
  <c r="AD104" i="222"/>
  <c r="AB104" i="222"/>
  <c r="O90" i="222"/>
  <c r="N90" i="222"/>
  <c r="L90" i="222"/>
  <c r="K90" i="222"/>
  <c r="AF9" i="222"/>
  <c r="G90" i="222"/>
  <c r="F90" i="222"/>
  <c r="AD9" i="222"/>
  <c r="E90" i="222"/>
  <c r="D90" i="222"/>
  <c r="AB9" i="222"/>
  <c r="C90" i="222"/>
  <c r="O89" i="222"/>
  <c r="N89" i="222"/>
  <c r="M89" i="222"/>
  <c r="L89" i="222"/>
  <c r="K89" i="222"/>
  <c r="AF8" i="222"/>
  <c r="G89" i="222"/>
  <c r="F89" i="222"/>
  <c r="AD8" i="222"/>
  <c r="E89" i="222"/>
  <c r="D89" i="222"/>
  <c r="AB8" i="222"/>
  <c r="C89" i="222"/>
  <c r="O88" i="222"/>
  <c r="N88" i="222"/>
  <c r="M88" i="222"/>
  <c r="J88" i="222"/>
  <c r="AF7" i="222"/>
  <c r="G88" i="222"/>
  <c r="F88" i="222"/>
  <c r="AD7" i="222"/>
  <c r="E88" i="222"/>
  <c r="D88" i="222"/>
  <c r="AB7" i="222"/>
  <c r="C88" i="222"/>
  <c r="O87" i="222"/>
  <c r="N87" i="222"/>
  <c r="M87" i="222"/>
  <c r="L87" i="222"/>
  <c r="J87" i="222"/>
  <c r="AF6" i="222"/>
  <c r="G87" i="222"/>
  <c r="F87" i="222"/>
  <c r="AD6" i="222"/>
  <c r="E87" i="222"/>
  <c r="D87" i="222"/>
  <c r="AB6" i="222"/>
  <c r="C87" i="222"/>
  <c r="O86" i="222"/>
  <c r="N86" i="222"/>
  <c r="L86" i="222"/>
  <c r="J86" i="222"/>
  <c r="AF5" i="222"/>
  <c r="G86" i="222"/>
  <c r="F86" i="222"/>
  <c r="AD5" i="222"/>
  <c r="E86" i="222"/>
  <c r="D86" i="222"/>
  <c r="AB5" i="222"/>
  <c r="C86" i="222"/>
  <c r="O85" i="222"/>
  <c r="N85" i="222"/>
  <c r="M85" i="222"/>
  <c r="L85" i="222"/>
  <c r="J85" i="222"/>
  <c r="AF4" i="222"/>
  <c r="G85" i="222"/>
  <c r="F85" i="222"/>
  <c r="AD4" i="222"/>
  <c r="E85" i="222"/>
  <c r="D85" i="222"/>
  <c r="AB4" i="222"/>
  <c r="C85" i="222"/>
  <c r="N84" i="222"/>
  <c r="F84" i="222"/>
  <c r="J82" i="222"/>
  <c r="S1" i="222"/>
  <c r="C82" i="222"/>
  <c r="A64" i="222"/>
  <c r="AB34" i="222"/>
  <c r="AB33" i="222"/>
  <c r="AB32" i="222"/>
  <c r="AB31" i="222"/>
  <c r="A31" i="222"/>
  <c r="AB30" i="222"/>
  <c r="AB29" i="222"/>
  <c r="AB28" i="222"/>
  <c r="AB27" i="222"/>
  <c r="AB26" i="222"/>
  <c r="AB25" i="222"/>
  <c r="AB24" i="222"/>
  <c r="AB23" i="222"/>
  <c r="AB22" i="222"/>
  <c r="AB21" i="222"/>
  <c r="AB20" i="222"/>
  <c r="AB19" i="222"/>
  <c r="AB18" i="222"/>
  <c r="G18" i="222"/>
  <c r="AB17" i="222"/>
  <c r="AB16" i="222"/>
  <c r="AB15" i="222"/>
  <c r="D15" i="222"/>
  <c r="D14" i="222"/>
  <c r="O13" i="222"/>
  <c r="D13" i="222"/>
  <c r="O12" i="222"/>
  <c r="D12" i="222"/>
  <c r="O11" i="222"/>
  <c r="O10" i="222"/>
  <c r="D10" i="222"/>
  <c r="O9" i="222"/>
  <c r="D9" i="222"/>
  <c r="O8" i="222"/>
  <c r="D8" i="222"/>
  <c r="A7" i="222"/>
  <c r="A4" i="222"/>
  <c r="AB2" i="222"/>
  <c r="A2" i="222"/>
  <c r="Y1" i="222"/>
  <c r="AD128" i="221"/>
  <c r="AB128" i="221"/>
  <c r="AD127" i="221"/>
  <c r="AB127" i="221"/>
  <c r="AD125" i="221"/>
  <c r="AB125" i="221"/>
  <c r="AD124" i="221"/>
  <c r="AB124" i="221"/>
  <c r="AB122" i="221"/>
  <c r="AB121" i="221"/>
  <c r="AB120" i="221"/>
  <c r="AB118" i="221"/>
  <c r="AD111" i="221"/>
  <c r="AB111" i="221"/>
  <c r="AD110" i="221"/>
  <c r="AB110" i="221"/>
  <c r="AD109" i="221"/>
  <c r="AB109" i="221"/>
  <c r="AD108" i="221"/>
  <c r="AB108" i="221"/>
  <c r="AD105" i="221"/>
  <c r="AB105" i="221"/>
  <c r="AD104" i="221"/>
  <c r="AB104" i="221"/>
  <c r="O90" i="221"/>
  <c r="N90" i="221"/>
  <c r="K90" i="221"/>
  <c r="AF9" i="221"/>
  <c r="G90" i="221"/>
  <c r="F90" i="221"/>
  <c r="AD9" i="221"/>
  <c r="E90" i="221"/>
  <c r="D90" i="221"/>
  <c r="AB9" i="221"/>
  <c r="C90" i="221"/>
  <c r="O89" i="221"/>
  <c r="N89" i="221"/>
  <c r="M89" i="221"/>
  <c r="L89" i="221"/>
  <c r="K89" i="221"/>
  <c r="AF8" i="221"/>
  <c r="G89" i="221"/>
  <c r="F89" i="221"/>
  <c r="AD8" i="221"/>
  <c r="E89" i="221"/>
  <c r="D89" i="221"/>
  <c r="AB8" i="221"/>
  <c r="C89" i="221"/>
  <c r="O88" i="221"/>
  <c r="N88" i="221"/>
  <c r="M88" i="221"/>
  <c r="J88" i="221"/>
  <c r="AF7" i="221"/>
  <c r="G88" i="221"/>
  <c r="F88" i="221"/>
  <c r="AD7" i="221"/>
  <c r="E88" i="221"/>
  <c r="D88" i="221"/>
  <c r="AB7" i="221"/>
  <c r="C88" i="221"/>
  <c r="O87" i="221"/>
  <c r="N87" i="221"/>
  <c r="M87" i="221"/>
  <c r="L87" i="221"/>
  <c r="J87" i="221"/>
  <c r="AF6" i="221"/>
  <c r="G87" i="221"/>
  <c r="F87" i="221"/>
  <c r="AD6" i="221"/>
  <c r="E87" i="221"/>
  <c r="D87" i="221"/>
  <c r="AB6" i="221"/>
  <c r="C87" i="221"/>
  <c r="O86" i="221"/>
  <c r="N86" i="221"/>
  <c r="J86" i="221"/>
  <c r="AF5" i="221"/>
  <c r="G86" i="221"/>
  <c r="F86" i="221"/>
  <c r="AD5" i="221"/>
  <c r="E86" i="221"/>
  <c r="D86" i="221"/>
  <c r="AB5" i="221"/>
  <c r="C86" i="221"/>
  <c r="O85" i="221"/>
  <c r="N85" i="221"/>
  <c r="M85" i="221"/>
  <c r="L85" i="221"/>
  <c r="J85" i="221"/>
  <c r="AF4" i="221"/>
  <c r="G85" i="221"/>
  <c r="F85" i="221"/>
  <c r="AD4" i="221"/>
  <c r="E85" i="221"/>
  <c r="D85" i="221"/>
  <c r="AB4" i="221"/>
  <c r="C85" i="221"/>
  <c r="N84" i="221"/>
  <c r="F84" i="221"/>
  <c r="J82" i="221"/>
  <c r="S1" i="221"/>
  <c r="C82" i="221"/>
  <c r="A64" i="221"/>
  <c r="AB34" i="221"/>
  <c r="AB33" i="221"/>
  <c r="AB32" i="221"/>
  <c r="AB31" i="221"/>
  <c r="A31" i="221"/>
  <c r="AB30" i="221"/>
  <c r="AB29" i="221"/>
  <c r="AB28" i="221"/>
  <c r="AB27" i="221"/>
  <c r="AB26" i="221"/>
  <c r="AB25" i="221"/>
  <c r="AB24" i="221"/>
  <c r="AB23" i="221"/>
  <c r="AB22" i="221"/>
  <c r="AB21" i="221"/>
  <c r="AB20" i="221"/>
  <c r="AB19" i="221"/>
  <c r="AB18" i="221"/>
  <c r="G18" i="221"/>
  <c r="AB17" i="221"/>
  <c r="AB16" i="221"/>
  <c r="AB15" i="221"/>
  <c r="D15" i="221"/>
  <c r="D14" i="221"/>
  <c r="O13" i="221"/>
  <c r="D13" i="221"/>
  <c r="O12" i="221"/>
  <c r="D12" i="221"/>
  <c r="O11" i="221"/>
  <c r="O10" i="221"/>
  <c r="D10" i="221"/>
  <c r="O9" i="221"/>
  <c r="D9" i="221"/>
  <c r="O8" i="221"/>
  <c r="D8" i="221"/>
  <c r="A7" i="221"/>
  <c r="A4" i="221"/>
  <c r="AB2" i="221"/>
  <c r="A2" i="221"/>
  <c r="Y1" i="221"/>
  <c r="AD128" i="220"/>
  <c r="AB128" i="220"/>
  <c r="AD127" i="220"/>
  <c r="AB127" i="220"/>
  <c r="AD125" i="220"/>
  <c r="AB125" i="220"/>
  <c r="AD124" i="220"/>
  <c r="AB124" i="220"/>
  <c r="AB122" i="220"/>
  <c r="AB121" i="220"/>
  <c r="AB120" i="220"/>
  <c r="AB118" i="220"/>
  <c r="AD111" i="220"/>
  <c r="AB111" i="220"/>
  <c r="AD110" i="220"/>
  <c r="AB110" i="220"/>
  <c r="AD109" i="220"/>
  <c r="AB109" i="220"/>
  <c r="AD108" i="220"/>
  <c r="AB108" i="220"/>
  <c r="AD105" i="220"/>
  <c r="AB105" i="220"/>
  <c r="AD104" i="220"/>
  <c r="AB104" i="220"/>
  <c r="O90" i="220"/>
  <c r="N90" i="220"/>
  <c r="L90" i="220"/>
  <c r="K90" i="220"/>
  <c r="AF9" i="220"/>
  <c r="G90" i="220"/>
  <c r="F90" i="220"/>
  <c r="AD9" i="220"/>
  <c r="E90" i="220"/>
  <c r="D90" i="220"/>
  <c r="AB9" i="220"/>
  <c r="C90" i="220"/>
  <c r="O89" i="220"/>
  <c r="N89" i="220"/>
  <c r="M89" i="220"/>
  <c r="L89" i="220"/>
  <c r="K89" i="220"/>
  <c r="AF8" i="220"/>
  <c r="G89" i="220"/>
  <c r="F89" i="220"/>
  <c r="AD8" i="220"/>
  <c r="E89" i="220"/>
  <c r="D89" i="220"/>
  <c r="AB8" i="220"/>
  <c r="C89" i="220"/>
  <c r="O88" i="220"/>
  <c r="N88" i="220"/>
  <c r="M88" i="220"/>
  <c r="J88" i="220"/>
  <c r="AF7" i="220"/>
  <c r="G88" i="220"/>
  <c r="F88" i="220"/>
  <c r="AD7" i="220"/>
  <c r="E88" i="220"/>
  <c r="D88" i="220"/>
  <c r="AB7" i="220"/>
  <c r="C88" i="220"/>
  <c r="O87" i="220"/>
  <c r="N87" i="220"/>
  <c r="M87" i="220"/>
  <c r="L87" i="220"/>
  <c r="J87" i="220"/>
  <c r="AF6" i="220"/>
  <c r="G87" i="220"/>
  <c r="F87" i="220"/>
  <c r="AD6" i="220"/>
  <c r="E87" i="220"/>
  <c r="D87" i="220"/>
  <c r="AB6" i="220"/>
  <c r="C87" i="220"/>
  <c r="O86" i="220"/>
  <c r="N86" i="220"/>
  <c r="L86" i="220"/>
  <c r="J86" i="220"/>
  <c r="AF5" i="220"/>
  <c r="G86" i="220"/>
  <c r="F86" i="220"/>
  <c r="AD5" i="220"/>
  <c r="E86" i="220"/>
  <c r="D86" i="220"/>
  <c r="AB5" i="220"/>
  <c r="C86" i="220"/>
  <c r="O85" i="220"/>
  <c r="N85" i="220"/>
  <c r="M85" i="220"/>
  <c r="L85" i="220"/>
  <c r="J85" i="220"/>
  <c r="AF4" i="220"/>
  <c r="G85" i="220"/>
  <c r="F85" i="220"/>
  <c r="AD4" i="220"/>
  <c r="E85" i="220"/>
  <c r="D85" i="220"/>
  <c r="AB4" i="220"/>
  <c r="C85" i="220"/>
  <c r="N84" i="220"/>
  <c r="F84" i="220"/>
  <c r="J82" i="220"/>
  <c r="S1" i="220"/>
  <c r="C82" i="220"/>
  <c r="A64" i="220"/>
  <c r="AB34" i="220"/>
  <c r="AB33" i="220"/>
  <c r="AB32" i="220"/>
  <c r="AB31" i="220"/>
  <c r="A31" i="220"/>
  <c r="AB30" i="220"/>
  <c r="AB29" i="220"/>
  <c r="AB28" i="220"/>
  <c r="AB27" i="220"/>
  <c r="AB26" i="220"/>
  <c r="AB25" i="220"/>
  <c r="AB24" i="220"/>
  <c r="AB23" i="220"/>
  <c r="AB22" i="220"/>
  <c r="AB21" i="220"/>
  <c r="AB20" i="220"/>
  <c r="AB19" i="220"/>
  <c r="AB18" i="220"/>
  <c r="G18" i="220"/>
  <c r="AB17" i="220"/>
  <c r="AB16" i="220"/>
  <c r="AB15" i="220"/>
  <c r="D15" i="220"/>
  <c r="D14" i="220"/>
  <c r="O13" i="220"/>
  <c r="D13" i="220"/>
  <c r="O12" i="220"/>
  <c r="D12" i="220"/>
  <c r="O11" i="220"/>
  <c r="O10" i="220"/>
  <c r="D10" i="220"/>
  <c r="O9" i="220"/>
  <c r="D9" i="220"/>
  <c r="O8" i="220"/>
  <c r="D8" i="220"/>
  <c r="A7" i="220"/>
  <c r="A4" i="220"/>
  <c r="AB2" i="220"/>
  <c r="A2" i="220"/>
  <c r="Y1" i="220"/>
  <c r="AD128" i="219"/>
  <c r="AB128" i="219"/>
  <c r="AD127" i="219"/>
  <c r="AB127" i="219"/>
  <c r="AD125" i="219"/>
  <c r="AB125" i="219"/>
  <c r="AD124" i="219"/>
  <c r="AB124" i="219"/>
  <c r="AB122" i="219"/>
  <c r="AB121" i="219"/>
  <c r="AB120" i="219"/>
  <c r="AB118" i="219"/>
  <c r="AD111" i="219"/>
  <c r="AB111" i="219"/>
  <c r="AD110" i="219"/>
  <c r="AB110" i="219"/>
  <c r="AD109" i="219"/>
  <c r="AB109" i="219"/>
  <c r="AD108" i="219"/>
  <c r="AB108" i="219"/>
  <c r="AD105" i="219"/>
  <c r="AB105" i="219"/>
  <c r="AD104" i="219"/>
  <c r="AB104" i="219"/>
  <c r="O90" i="219"/>
  <c r="N90" i="219"/>
  <c r="K90" i="219"/>
  <c r="AF9" i="219"/>
  <c r="G90" i="219"/>
  <c r="F90" i="219"/>
  <c r="AD9" i="219"/>
  <c r="E90" i="219"/>
  <c r="D90" i="219"/>
  <c r="AB9" i="219"/>
  <c r="C90" i="219"/>
  <c r="O89" i="219"/>
  <c r="N89" i="219"/>
  <c r="M89" i="219"/>
  <c r="L89" i="219"/>
  <c r="K89" i="219"/>
  <c r="AF8" i="219"/>
  <c r="G89" i="219"/>
  <c r="F89" i="219"/>
  <c r="AD8" i="219"/>
  <c r="E89" i="219"/>
  <c r="D89" i="219"/>
  <c r="AB8" i="219"/>
  <c r="C89" i="219"/>
  <c r="O88" i="219"/>
  <c r="N88" i="219"/>
  <c r="M88" i="219"/>
  <c r="J88" i="219"/>
  <c r="AF7" i="219"/>
  <c r="G88" i="219"/>
  <c r="F88" i="219"/>
  <c r="AD7" i="219"/>
  <c r="E88" i="219"/>
  <c r="D88" i="219"/>
  <c r="AB7" i="219"/>
  <c r="C88" i="219"/>
  <c r="O87" i="219"/>
  <c r="N87" i="219"/>
  <c r="M87" i="219"/>
  <c r="L87" i="219"/>
  <c r="J87" i="219"/>
  <c r="AF6" i="219"/>
  <c r="G87" i="219"/>
  <c r="F87" i="219"/>
  <c r="AD6" i="219"/>
  <c r="E87" i="219"/>
  <c r="D87" i="219"/>
  <c r="AB6" i="219"/>
  <c r="C87" i="219"/>
  <c r="O86" i="219"/>
  <c r="N86" i="219"/>
  <c r="J86" i="219"/>
  <c r="AF5" i="219"/>
  <c r="G86" i="219"/>
  <c r="F86" i="219"/>
  <c r="AD5" i="219"/>
  <c r="E86" i="219"/>
  <c r="D86" i="219"/>
  <c r="AB5" i="219"/>
  <c r="C86" i="219"/>
  <c r="O85" i="219"/>
  <c r="N85" i="219"/>
  <c r="M85" i="219"/>
  <c r="L85" i="219"/>
  <c r="J85" i="219"/>
  <c r="AF4" i="219"/>
  <c r="G85" i="219"/>
  <c r="F85" i="219"/>
  <c r="AD4" i="219"/>
  <c r="E85" i="219"/>
  <c r="D85" i="219"/>
  <c r="AB4" i="219"/>
  <c r="C85" i="219"/>
  <c r="N84" i="219"/>
  <c r="F84" i="219"/>
  <c r="J82" i="219"/>
  <c r="S1" i="219"/>
  <c r="C82" i="219"/>
  <c r="A64" i="219"/>
  <c r="AB34" i="219"/>
  <c r="AB33" i="219"/>
  <c r="AB32" i="219"/>
  <c r="AB31" i="219"/>
  <c r="A31" i="219"/>
  <c r="AB30" i="219"/>
  <c r="AB29" i="219"/>
  <c r="AB28" i="219"/>
  <c r="AB27" i="219"/>
  <c r="AB26" i="219"/>
  <c r="AB25" i="219"/>
  <c r="AB24" i="219"/>
  <c r="AB23" i="219"/>
  <c r="AB22" i="219"/>
  <c r="AB21" i="219"/>
  <c r="AB20" i="219"/>
  <c r="AB19" i="219"/>
  <c r="AB18" i="219"/>
  <c r="G18" i="219"/>
  <c r="AB17" i="219"/>
  <c r="AB16" i="219"/>
  <c r="AB15" i="219"/>
  <c r="D15" i="219"/>
  <c r="D14" i="219"/>
  <c r="O13" i="219"/>
  <c r="D13" i="219"/>
  <c r="O12" i="219"/>
  <c r="D12" i="219"/>
  <c r="O11" i="219"/>
  <c r="O10" i="219"/>
  <c r="D10" i="219"/>
  <c r="O9" i="219"/>
  <c r="D9" i="219"/>
  <c r="O8" i="219"/>
  <c r="D8" i="219"/>
  <c r="A7" i="219"/>
  <c r="A4" i="219"/>
  <c r="AB2" i="219"/>
  <c r="A2" i="219"/>
  <c r="Y1" i="219"/>
  <c r="AD128" i="218"/>
  <c r="AB128" i="218"/>
  <c r="AD127" i="218"/>
  <c r="AB127" i="218"/>
  <c r="AD125" i="218"/>
  <c r="AB125" i="218"/>
  <c r="AD124" i="218"/>
  <c r="AB124" i="218"/>
  <c r="AB122" i="218"/>
  <c r="AB121" i="218"/>
  <c r="AB120" i="218"/>
  <c r="AB118" i="218"/>
  <c r="AD111" i="218"/>
  <c r="AB111" i="218"/>
  <c r="AD110" i="218"/>
  <c r="AB110" i="218"/>
  <c r="AD109" i="218"/>
  <c r="AB109" i="218"/>
  <c r="AD108" i="218"/>
  <c r="AB108" i="218"/>
  <c r="AD105" i="218"/>
  <c r="AB105" i="218"/>
  <c r="AD104" i="218"/>
  <c r="AB104" i="218"/>
  <c r="O90" i="218"/>
  <c r="N90" i="218"/>
  <c r="L90" i="218"/>
  <c r="K90" i="218"/>
  <c r="AF9" i="218"/>
  <c r="G90" i="218"/>
  <c r="F90" i="218"/>
  <c r="AD9" i="218"/>
  <c r="E90" i="218"/>
  <c r="D90" i="218"/>
  <c r="AB9" i="218"/>
  <c r="C90" i="218"/>
  <c r="O89" i="218"/>
  <c r="N89" i="218"/>
  <c r="M89" i="218"/>
  <c r="L89" i="218"/>
  <c r="K89" i="218"/>
  <c r="AF8" i="218"/>
  <c r="G89" i="218"/>
  <c r="F89" i="218"/>
  <c r="AD8" i="218"/>
  <c r="E89" i="218"/>
  <c r="D89" i="218"/>
  <c r="AB8" i="218"/>
  <c r="C89" i="218"/>
  <c r="O88" i="218"/>
  <c r="N88" i="218"/>
  <c r="M88" i="218"/>
  <c r="J88" i="218"/>
  <c r="AF7" i="218"/>
  <c r="G88" i="218"/>
  <c r="F88" i="218"/>
  <c r="AD7" i="218"/>
  <c r="E88" i="218"/>
  <c r="D88" i="218"/>
  <c r="AB7" i="218"/>
  <c r="C88" i="218"/>
  <c r="O87" i="218"/>
  <c r="N87" i="218"/>
  <c r="M87" i="218"/>
  <c r="L87" i="218"/>
  <c r="J87" i="218"/>
  <c r="AF6" i="218"/>
  <c r="G87" i="218"/>
  <c r="F87" i="218"/>
  <c r="AD6" i="218"/>
  <c r="E87" i="218"/>
  <c r="D87" i="218"/>
  <c r="AB6" i="218"/>
  <c r="C87" i="218"/>
  <c r="O86" i="218"/>
  <c r="N86" i="218"/>
  <c r="L86" i="218"/>
  <c r="J86" i="218"/>
  <c r="AF5" i="218"/>
  <c r="G86" i="218"/>
  <c r="F86" i="218"/>
  <c r="AD5" i="218"/>
  <c r="E86" i="218"/>
  <c r="D86" i="218"/>
  <c r="AB5" i="218"/>
  <c r="C86" i="218"/>
  <c r="O85" i="218"/>
  <c r="N85" i="218"/>
  <c r="M85" i="218"/>
  <c r="L85" i="218"/>
  <c r="J85" i="218"/>
  <c r="AF4" i="218"/>
  <c r="G85" i="218"/>
  <c r="F85" i="218"/>
  <c r="AD4" i="218"/>
  <c r="E85" i="218"/>
  <c r="D85" i="218"/>
  <c r="AB4" i="218"/>
  <c r="C85" i="218"/>
  <c r="N84" i="218"/>
  <c r="F84" i="218"/>
  <c r="J82" i="218"/>
  <c r="S1" i="218"/>
  <c r="C82" i="218"/>
  <c r="A64" i="218"/>
  <c r="AB34" i="218"/>
  <c r="AB33" i="218"/>
  <c r="AB32" i="218"/>
  <c r="AB31" i="218"/>
  <c r="A31" i="218"/>
  <c r="AB30" i="218"/>
  <c r="AB29" i="218"/>
  <c r="AB28" i="218"/>
  <c r="AB27" i="218"/>
  <c r="AB26" i="218"/>
  <c r="AB25" i="218"/>
  <c r="AB24" i="218"/>
  <c r="AB23" i="218"/>
  <c r="AB22" i="218"/>
  <c r="AB21" i="218"/>
  <c r="AB20" i="218"/>
  <c r="AB19" i="218"/>
  <c r="AB18" i="218"/>
  <c r="G18" i="218"/>
  <c r="AB17" i="218"/>
  <c r="AB16" i="218"/>
  <c r="AB15" i="218"/>
  <c r="D15" i="218"/>
  <c r="D14" i="218"/>
  <c r="O13" i="218"/>
  <c r="D13" i="218"/>
  <c r="O12" i="218"/>
  <c r="D12" i="218"/>
  <c r="O11" i="218"/>
  <c r="O10" i="218"/>
  <c r="D10" i="218"/>
  <c r="O9" i="218"/>
  <c r="D9" i="218"/>
  <c r="O8" i="218"/>
  <c r="D8" i="218"/>
  <c r="A7" i="218"/>
  <c r="A4" i="218"/>
  <c r="AB2" i="218"/>
  <c r="A2" i="218"/>
  <c r="Y1" i="218"/>
  <c r="AD128" i="217"/>
  <c r="AB128" i="217"/>
  <c r="AD127" i="217"/>
  <c r="AB127" i="217"/>
  <c r="AD125" i="217"/>
  <c r="AB125" i="217"/>
  <c r="AD124" i="217"/>
  <c r="AB124" i="217"/>
  <c r="AB122" i="217"/>
  <c r="AB121" i="217"/>
  <c r="AB120" i="217"/>
  <c r="AB118" i="217"/>
  <c r="AD111" i="217"/>
  <c r="AB111" i="217"/>
  <c r="AD110" i="217"/>
  <c r="AB110" i="217"/>
  <c r="AD109" i="217"/>
  <c r="AB109" i="217"/>
  <c r="AD108" i="217"/>
  <c r="AB108" i="217"/>
  <c r="AD105" i="217"/>
  <c r="AB105" i="217"/>
  <c r="AD104" i="217"/>
  <c r="AB104" i="217"/>
  <c r="O90" i="217"/>
  <c r="N90" i="217"/>
  <c r="K90" i="217"/>
  <c r="AF9" i="217"/>
  <c r="G90" i="217"/>
  <c r="F90" i="217"/>
  <c r="AD9" i="217"/>
  <c r="E90" i="217"/>
  <c r="D90" i="217"/>
  <c r="AB9" i="217"/>
  <c r="C90" i="217"/>
  <c r="O89" i="217"/>
  <c r="N89" i="217"/>
  <c r="M89" i="217"/>
  <c r="L89" i="217"/>
  <c r="K89" i="217"/>
  <c r="AF8" i="217"/>
  <c r="G89" i="217"/>
  <c r="F89" i="217"/>
  <c r="AD8" i="217"/>
  <c r="E89" i="217"/>
  <c r="D89" i="217"/>
  <c r="AB8" i="217"/>
  <c r="C89" i="217"/>
  <c r="O88" i="217"/>
  <c r="N88" i="217"/>
  <c r="M88" i="217"/>
  <c r="J88" i="217"/>
  <c r="AF7" i="217"/>
  <c r="G88" i="217"/>
  <c r="F88" i="217"/>
  <c r="AD7" i="217"/>
  <c r="E88" i="217"/>
  <c r="D88" i="217"/>
  <c r="AB7" i="217"/>
  <c r="C88" i="217"/>
  <c r="O87" i="217"/>
  <c r="N87" i="217"/>
  <c r="M87" i="217"/>
  <c r="L87" i="217"/>
  <c r="J87" i="217"/>
  <c r="AF6" i="217"/>
  <c r="G87" i="217"/>
  <c r="F87" i="217"/>
  <c r="AD6" i="217"/>
  <c r="E87" i="217"/>
  <c r="D87" i="217"/>
  <c r="AB6" i="217"/>
  <c r="C87" i="217"/>
  <c r="O86" i="217"/>
  <c r="N86" i="217"/>
  <c r="J86" i="217"/>
  <c r="AF5" i="217"/>
  <c r="G86" i="217"/>
  <c r="F86" i="217"/>
  <c r="AD5" i="217"/>
  <c r="E86" i="217"/>
  <c r="D86" i="217"/>
  <c r="AB5" i="217"/>
  <c r="C86" i="217"/>
  <c r="O85" i="217"/>
  <c r="N85" i="217"/>
  <c r="M85" i="217"/>
  <c r="L85" i="217"/>
  <c r="J85" i="217"/>
  <c r="AF4" i="217"/>
  <c r="G85" i="217"/>
  <c r="F85" i="217"/>
  <c r="AD4" i="217"/>
  <c r="E85" i="217"/>
  <c r="D85" i="217"/>
  <c r="AB4" i="217"/>
  <c r="C85" i="217"/>
  <c r="N84" i="217"/>
  <c r="F84" i="217"/>
  <c r="J82" i="217"/>
  <c r="S1" i="217"/>
  <c r="C82" i="217"/>
  <c r="A64" i="217"/>
  <c r="AB34" i="217"/>
  <c r="AB33" i="217"/>
  <c r="AB32" i="217"/>
  <c r="AB31" i="217"/>
  <c r="A31" i="217"/>
  <c r="AB30" i="217"/>
  <c r="AB29" i="217"/>
  <c r="AB28" i="217"/>
  <c r="AB27" i="217"/>
  <c r="AB26" i="217"/>
  <c r="AB25" i="217"/>
  <c r="AB24" i="217"/>
  <c r="AB23" i="217"/>
  <c r="AB22" i="217"/>
  <c r="AB21" i="217"/>
  <c r="AB20" i="217"/>
  <c r="AB19" i="217"/>
  <c r="AB18" i="217"/>
  <c r="G18" i="217"/>
  <c r="AB17" i="217"/>
  <c r="AB16" i="217"/>
  <c r="AB15" i="217"/>
  <c r="D15" i="217"/>
  <c r="D14" i="217"/>
  <c r="O13" i="217"/>
  <c r="D13" i="217"/>
  <c r="O12" i="217"/>
  <c r="D12" i="217"/>
  <c r="O11" i="217"/>
  <c r="O10" i="217"/>
  <c r="D10" i="217"/>
  <c r="O9" i="217"/>
  <c r="D9" i="217"/>
  <c r="O8" i="217"/>
  <c r="D8" i="217"/>
  <c r="A7" i="217"/>
  <c r="A4" i="217"/>
  <c r="AB2" i="217"/>
  <c r="A2" i="217"/>
  <c r="Y1" i="217"/>
  <c r="AD128" i="216"/>
  <c r="AB128" i="216"/>
  <c r="AD127" i="216"/>
  <c r="AB127" i="216"/>
  <c r="AD125" i="216"/>
  <c r="AB125" i="216"/>
  <c r="AD124" i="216"/>
  <c r="AB124" i="216"/>
  <c r="AB122" i="216"/>
  <c r="AB121" i="216"/>
  <c r="AB120" i="216"/>
  <c r="AB118" i="216"/>
  <c r="AD111" i="216"/>
  <c r="AB111" i="216"/>
  <c r="AD110" i="216"/>
  <c r="AB110" i="216"/>
  <c r="AD109" i="216"/>
  <c r="AB109" i="216"/>
  <c r="AD108" i="216"/>
  <c r="AB108" i="216"/>
  <c r="AD105" i="216"/>
  <c r="AB105" i="216"/>
  <c r="AD104" i="216"/>
  <c r="AB104" i="216"/>
  <c r="O90" i="216"/>
  <c r="N90" i="216"/>
  <c r="L90" i="216"/>
  <c r="K90" i="216"/>
  <c r="AF9" i="216"/>
  <c r="G90" i="216"/>
  <c r="F90" i="216"/>
  <c r="AD9" i="216"/>
  <c r="E90" i="216"/>
  <c r="D90" i="216"/>
  <c r="AB9" i="216"/>
  <c r="C90" i="216"/>
  <c r="O89" i="216"/>
  <c r="N89" i="216"/>
  <c r="M89" i="216"/>
  <c r="L89" i="216"/>
  <c r="K89" i="216"/>
  <c r="AF8" i="216"/>
  <c r="G89" i="216"/>
  <c r="F89" i="216"/>
  <c r="AD8" i="216"/>
  <c r="E89" i="216"/>
  <c r="D89" i="216"/>
  <c r="AB8" i="216"/>
  <c r="C89" i="216"/>
  <c r="O88" i="216"/>
  <c r="N88" i="216"/>
  <c r="M88" i="216"/>
  <c r="J88" i="216"/>
  <c r="AF7" i="216"/>
  <c r="G88" i="216"/>
  <c r="F88" i="216"/>
  <c r="AD7" i="216"/>
  <c r="E88" i="216"/>
  <c r="D88" i="216"/>
  <c r="AB7" i="216"/>
  <c r="C88" i="216"/>
  <c r="O87" i="216"/>
  <c r="N87" i="216"/>
  <c r="M87" i="216"/>
  <c r="L87" i="216"/>
  <c r="J87" i="216"/>
  <c r="AF6" i="216"/>
  <c r="G87" i="216"/>
  <c r="F87" i="216"/>
  <c r="AD6" i="216"/>
  <c r="E87" i="216"/>
  <c r="D87" i="216"/>
  <c r="AB6" i="216"/>
  <c r="C87" i="216"/>
  <c r="O86" i="216"/>
  <c r="N86" i="216"/>
  <c r="L86" i="216"/>
  <c r="J86" i="216"/>
  <c r="AF5" i="216"/>
  <c r="G86" i="216"/>
  <c r="F86" i="216"/>
  <c r="AD5" i="216"/>
  <c r="E86" i="216"/>
  <c r="D86" i="216"/>
  <c r="AB5" i="216"/>
  <c r="C86" i="216"/>
  <c r="O85" i="216"/>
  <c r="N85" i="216"/>
  <c r="M85" i="216"/>
  <c r="L85" i="216"/>
  <c r="J85" i="216"/>
  <c r="AF4" i="216"/>
  <c r="G85" i="216"/>
  <c r="F85" i="216"/>
  <c r="AD4" i="216"/>
  <c r="E85" i="216"/>
  <c r="D85" i="216"/>
  <c r="AB4" i="216"/>
  <c r="C85" i="216"/>
  <c r="N84" i="216"/>
  <c r="F84" i="216"/>
  <c r="J82" i="216"/>
  <c r="S1" i="216"/>
  <c r="C82" i="216"/>
  <c r="A64" i="216"/>
  <c r="AB34" i="216"/>
  <c r="AB33" i="216"/>
  <c r="AB32" i="216"/>
  <c r="AB31" i="216"/>
  <c r="A31" i="216"/>
  <c r="AB30" i="216"/>
  <c r="AB29" i="216"/>
  <c r="AB28" i="216"/>
  <c r="AB27" i="216"/>
  <c r="AB26" i="216"/>
  <c r="AB25" i="216"/>
  <c r="AB24" i="216"/>
  <c r="AB23" i="216"/>
  <c r="AB22" i="216"/>
  <c r="AB21" i="216"/>
  <c r="AB20" i="216"/>
  <c r="AB19" i="216"/>
  <c r="AB18" i="216"/>
  <c r="G18" i="216"/>
  <c r="AB17" i="216"/>
  <c r="AB16" i="216"/>
  <c r="AB15" i="216"/>
  <c r="D15" i="216"/>
  <c r="D14" i="216"/>
  <c r="O13" i="216"/>
  <c r="D13" i="216"/>
  <c r="O12" i="216"/>
  <c r="D12" i="216"/>
  <c r="O11" i="216"/>
  <c r="O10" i="216"/>
  <c r="D10" i="216"/>
  <c r="O9" i="216"/>
  <c r="D9" i="216"/>
  <c r="O8" i="216"/>
  <c r="D8" i="216"/>
  <c r="A7" i="216"/>
  <c r="A4" i="216"/>
  <c r="AB2" i="216"/>
  <c r="A2" i="216"/>
  <c r="Y1" i="216"/>
  <c r="AD128" i="215"/>
  <c r="AB128" i="215"/>
  <c r="AD127" i="215"/>
  <c r="AB127" i="215"/>
  <c r="AD125" i="215"/>
  <c r="AB125" i="215"/>
  <c r="AD124" i="215"/>
  <c r="AB124" i="215"/>
  <c r="AB122" i="215"/>
  <c r="AB121" i="215"/>
  <c r="AB120" i="215"/>
  <c r="AB118" i="215"/>
  <c r="O13" i="215"/>
  <c r="AD111" i="215"/>
  <c r="AB111" i="215"/>
  <c r="AD110" i="215"/>
  <c r="AB110" i="215"/>
  <c r="AD109" i="215"/>
  <c r="AB109" i="215"/>
  <c r="AD108" i="215"/>
  <c r="AB108" i="215"/>
  <c r="AD105" i="215"/>
  <c r="AB105" i="215"/>
  <c r="AD104" i="215"/>
  <c r="AB104" i="215"/>
  <c r="O90" i="215"/>
  <c r="N90" i="215"/>
  <c r="K90" i="215"/>
  <c r="AF9" i="215"/>
  <c r="G90" i="215"/>
  <c r="AD9" i="215"/>
  <c r="E90" i="215"/>
  <c r="D90" i="215"/>
  <c r="AB9" i="215"/>
  <c r="C90" i="215"/>
  <c r="O89" i="215"/>
  <c r="N89" i="215"/>
  <c r="M89" i="215"/>
  <c r="L89" i="215"/>
  <c r="K89" i="215"/>
  <c r="AF8" i="215"/>
  <c r="G89" i="215"/>
  <c r="F89" i="215"/>
  <c r="AD8" i="215"/>
  <c r="E89" i="215"/>
  <c r="D89" i="215"/>
  <c r="AB8" i="215"/>
  <c r="C89" i="215"/>
  <c r="O88" i="215"/>
  <c r="N88" i="215"/>
  <c r="L88" i="215"/>
  <c r="J88" i="215"/>
  <c r="AF7" i="215"/>
  <c r="G88" i="215"/>
  <c r="F88" i="215"/>
  <c r="AD7" i="215"/>
  <c r="E88" i="215"/>
  <c r="D88" i="215"/>
  <c r="AB7" i="215"/>
  <c r="C88" i="215"/>
  <c r="O87" i="215"/>
  <c r="N87" i="215"/>
  <c r="M87" i="215"/>
  <c r="L87" i="215"/>
  <c r="J87" i="215"/>
  <c r="AF6" i="215"/>
  <c r="G87" i="215"/>
  <c r="F87" i="215"/>
  <c r="AD6" i="215"/>
  <c r="E87" i="215"/>
  <c r="D87" i="215"/>
  <c r="AB6" i="215"/>
  <c r="C87" i="215"/>
  <c r="O86" i="215"/>
  <c r="N86" i="215"/>
  <c r="M86" i="215"/>
  <c r="J86" i="215"/>
  <c r="AF5" i="215"/>
  <c r="G86" i="215"/>
  <c r="F86" i="215"/>
  <c r="AD5" i="215"/>
  <c r="E86" i="215"/>
  <c r="D86" i="215"/>
  <c r="AB5" i="215"/>
  <c r="C86" i="215"/>
  <c r="O85" i="215"/>
  <c r="N85" i="215"/>
  <c r="M85" i="215"/>
  <c r="L85" i="215"/>
  <c r="J85" i="215"/>
  <c r="AF4" i="215"/>
  <c r="G85" i="215"/>
  <c r="F85" i="215"/>
  <c r="AD4" i="215"/>
  <c r="E85" i="215"/>
  <c r="D85" i="215"/>
  <c r="AB4" i="215"/>
  <c r="C85" i="215"/>
  <c r="N84" i="215"/>
  <c r="F84" i="215"/>
  <c r="J82" i="215"/>
  <c r="S1" i="215"/>
  <c r="C82" i="215"/>
  <c r="A64" i="215"/>
  <c r="AB34" i="215"/>
  <c r="AB33" i="215"/>
  <c r="AB32" i="215"/>
  <c r="AB31" i="215"/>
  <c r="A31" i="215"/>
  <c r="AB30" i="215"/>
  <c r="AB29" i="215"/>
  <c r="AB28" i="215"/>
  <c r="AB27" i="215"/>
  <c r="AB26" i="215"/>
  <c r="AB25" i="215"/>
  <c r="AB24" i="215"/>
  <c r="AB23" i="215"/>
  <c r="AB22" i="215"/>
  <c r="AB21" i="215"/>
  <c r="AB20" i="215"/>
  <c r="AB19" i="215"/>
  <c r="AB18" i="215"/>
  <c r="G18" i="215"/>
  <c r="AB17" i="215"/>
  <c r="AB16" i="215"/>
  <c r="AB15" i="215"/>
  <c r="D15" i="215"/>
  <c r="D14" i="215"/>
  <c r="D13" i="215"/>
  <c r="O12" i="215"/>
  <c r="D12" i="215"/>
  <c r="O11" i="215"/>
  <c r="O10" i="215"/>
  <c r="D10" i="215"/>
  <c r="O9" i="215"/>
  <c r="D9" i="215"/>
  <c r="O8" i="215"/>
  <c r="D8" i="215"/>
  <c r="A7" i="215"/>
  <c r="A4" i="215"/>
  <c r="AB2" i="215"/>
  <c r="A2" i="215"/>
  <c r="Y1" i="215"/>
  <c r="AD128" i="214"/>
  <c r="AB128" i="214"/>
  <c r="AD127" i="214"/>
  <c r="AB127" i="214"/>
  <c r="AD125" i="214"/>
  <c r="AB125" i="214"/>
  <c r="AD124" i="214"/>
  <c r="AB124" i="214"/>
  <c r="AB122" i="214"/>
  <c r="AB121" i="214"/>
  <c r="AB120" i="214"/>
  <c r="AB118" i="214"/>
  <c r="AD111" i="214"/>
  <c r="AB111" i="214"/>
  <c r="AD110" i="214"/>
  <c r="AB110" i="214"/>
  <c r="AD109" i="214"/>
  <c r="AB109" i="214"/>
  <c r="AD108" i="214"/>
  <c r="AB108" i="214"/>
  <c r="AD105" i="214"/>
  <c r="AB105" i="214"/>
  <c r="AD104" i="214"/>
  <c r="AB104" i="214"/>
  <c r="O90" i="214"/>
  <c r="N90" i="214"/>
  <c r="L90" i="214"/>
  <c r="K90" i="214"/>
  <c r="AF9" i="214"/>
  <c r="G90" i="214"/>
  <c r="F90" i="214"/>
  <c r="AD9" i="214"/>
  <c r="E90" i="214"/>
  <c r="D90" i="214"/>
  <c r="AB9" i="214"/>
  <c r="C90" i="214"/>
  <c r="O89" i="214"/>
  <c r="N89" i="214"/>
  <c r="M89" i="214"/>
  <c r="L89" i="214"/>
  <c r="K89" i="214"/>
  <c r="AF8" i="214"/>
  <c r="G89" i="214"/>
  <c r="F89" i="214"/>
  <c r="AD8" i="214"/>
  <c r="E89" i="214"/>
  <c r="D89" i="214"/>
  <c r="AB8" i="214"/>
  <c r="C89" i="214"/>
  <c r="O88" i="214"/>
  <c r="N88" i="214"/>
  <c r="M88" i="214"/>
  <c r="J88" i="214"/>
  <c r="AF7" i="214"/>
  <c r="G88" i="214"/>
  <c r="F88" i="214"/>
  <c r="AD7" i="214"/>
  <c r="E88" i="214"/>
  <c r="D88" i="214"/>
  <c r="AB7" i="214"/>
  <c r="C88" i="214"/>
  <c r="O87" i="214"/>
  <c r="N87" i="214"/>
  <c r="M87" i="214"/>
  <c r="L87" i="214"/>
  <c r="J87" i="214"/>
  <c r="AF6" i="214"/>
  <c r="G87" i="214"/>
  <c r="F87" i="214"/>
  <c r="AD6" i="214"/>
  <c r="E87" i="214"/>
  <c r="D87" i="214"/>
  <c r="AB6" i="214"/>
  <c r="C87" i="214"/>
  <c r="O86" i="214"/>
  <c r="N86" i="214"/>
  <c r="L86" i="214"/>
  <c r="J86" i="214"/>
  <c r="AF5" i="214"/>
  <c r="G86" i="214"/>
  <c r="F86" i="214"/>
  <c r="AD5" i="214"/>
  <c r="E86" i="214"/>
  <c r="D86" i="214"/>
  <c r="AB5" i="214"/>
  <c r="C86" i="214"/>
  <c r="O85" i="214"/>
  <c r="N85" i="214"/>
  <c r="M85" i="214"/>
  <c r="L85" i="214"/>
  <c r="J85" i="214"/>
  <c r="AF4" i="214"/>
  <c r="G85" i="214"/>
  <c r="F85" i="214"/>
  <c r="AD4" i="214"/>
  <c r="E85" i="214"/>
  <c r="D85" i="214"/>
  <c r="AB4" i="214"/>
  <c r="C85" i="214"/>
  <c r="N84" i="214"/>
  <c r="F84" i="214"/>
  <c r="J82" i="214"/>
  <c r="S1" i="214"/>
  <c r="C82" i="214"/>
  <c r="A64" i="214"/>
  <c r="AB34" i="214"/>
  <c r="AB33" i="214"/>
  <c r="AB32" i="214"/>
  <c r="AB31" i="214"/>
  <c r="A31" i="214"/>
  <c r="AB30" i="214"/>
  <c r="AB29" i="214"/>
  <c r="AB28" i="214"/>
  <c r="AB27" i="214"/>
  <c r="AB26" i="214"/>
  <c r="AB25" i="214"/>
  <c r="AB24" i="214"/>
  <c r="AB23" i="214"/>
  <c r="AB22" i="214"/>
  <c r="AB21" i="214"/>
  <c r="AB20" i="214"/>
  <c r="AB19" i="214"/>
  <c r="AB18" i="214"/>
  <c r="G18" i="214"/>
  <c r="AB17" i="214"/>
  <c r="AB16" i="214"/>
  <c r="AB15" i="214"/>
  <c r="D15" i="214"/>
  <c r="D14" i="214"/>
  <c r="O13" i="214"/>
  <c r="D13" i="214"/>
  <c r="O12" i="214"/>
  <c r="D12" i="214"/>
  <c r="O11" i="214"/>
  <c r="O10" i="214"/>
  <c r="D10" i="214"/>
  <c r="O9" i="214"/>
  <c r="D9" i="214"/>
  <c r="O8" i="214"/>
  <c r="D8" i="214"/>
  <c r="A7" i="214"/>
  <c r="A4" i="214"/>
  <c r="AB2" i="214"/>
  <c r="A2" i="214"/>
  <c r="Y1" i="214"/>
  <c r="AD128" i="213"/>
  <c r="AB128" i="213"/>
  <c r="AD127" i="213"/>
  <c r="AB127" i="213"/>
  <c r="AD125" i="213"/>
  <c r="AB125" i="213"/>
  <c r="AD124" i="213"/>
  <c r="AB124" i="213"/>
  <c r="AB122" i="213"/>
  <c r="AB121" i="213"/>
  <c r="AB120" i="213"/>
  <c r="AB118" i="213"/>
  <c r="AD111" i="213"/>
  <c r="AB111" i="213"/>
  <c r="AD110" i="213"/>
  <c r="AB110" i="213"/>
  <c r="AD109" i="213"/>
  <c r="AB109" i="213"/>
  <c r="AD108" i="213"/>
  <c r="AB108" i="213"/>
  <c r="AD105" i="213"/>
  <c r="AB105" i="213"/>
  <c r="AD104" i="213"/>
  <c r="AB104" i="213"/>
  <c r="O90" i="213"/>
  <c r="N90" i="213"/>
  <c r="K90" i="213"/>
  <c r="AF9" i="213"/>
  <c r="G90" i="213"/>
  <c r="F90" i="213"/>
  <c r="AD9" i="213"/>
  <c r="E90" i="213"/>
  <c r="D90" i="213"/>
  <c r="AB9" i="213"/>
  <c r="C90" i="213"/>
  <c r="O89" i="213"/>
  <c r="N89" i="213"/>
  <c r="M89" i="213"/>
  <c r="L89" i="213"/>
  <c r="K89" i="213"/>
  <c r="AF8" i="213"/>
  <c r="G89" i="213"/>
  <c r="F89" i="213"/>
  <c r="AD8" i="213"/>
  <c r="E89" i="213"/>
  <c r="D89" i="213"/>
  <c r="AB8" i="213"/>
  <c r="C89" i="213"/>
  <c r="O88" i="213"/>
  <c r="N88" i="213"/>
  <c r="M88" i="213"/>
  <c r="J88" i="213"/>
  <c r="AF7" i="213"/>
  <c r="G88" i="213"/>
  <c r="F88" i="213"/>
  <c r="AD7" i="213"/>
  <c r="E88" i="213"/>
  <c r="D88" i="213"/>
  <c r="AB7" i="213"/>
  <c r="C88" i="213"/>
  <c r="O87" i="213"/>
  <c r="N87" i="213"/>
  <c r="M87" i="213"/>
  <c r="L87" i="213"/>
  <c r="J87" i="213"/>
  <c r="AF6" i="213"/>
  <c r="G87" i="213"/>
  <c r="F87" i="213"/>
  <c r="AD6" i="213"/>
  <c r="E87" i="213"/>
  <c r="D87" i="213"/>
  <c r="AB6" i="213"/>
  <c r="C87" i="213"/>
  <c r="O86" i="213"/>
  <c r="N86" i="213"/>
  <c r="J86" i="213"/>
  <c r="AF5" i="213"/>
  <c r="G86" i="213"/>
  <c r="F86" i="213"/>
  <c r="AD5" i="213"/>
  <c r="E86" i="213"/>
  <c r="D86" i="213"/>
  <c r="AB5" i="213"/>
  <c r="C86" i="213"/>
  <c r="O85" i="213"/>
  <c r="N85" i="213"/>
  <c r="M85" i="213"/>
  <c r="L85" i="213"/>
  <c r="J85" i="213"/>
  <c r="AF4" i="213"/>
  <c r="G85" i="213"/>
  <c r="F85" i="213"/>
  <c r="AD4" i="213"/>
  <c r="E85" i="213"/>
  <c r="D85" i="213"/>
  <c r="AB4" i="213"/>
  <c r="C85" i="213"/>
  <c r="N84" i="213"/>
  <c r="F84" i="213"/>
  <c r="J82" i="213"/>
  <c r="S1" i="213"/>
  <c r="C82" i="213"/>
  <c r="A64" i="213"/>
  <c r="AB34" i="213"/>
  <c r="AB33" i="213"/>
  <c r="AB32" i="213"/>
  <c r="AB31" i="213"/>
  <c r="A31" i="213"/>
  <c r="AB30" i="213"/>
  <c r="AB29" i="213"/>
  <c r="AB28" i="213"/>
  <c r="AB27" i="213"/>
  <c r="AB26" i="213"/>
  <c r="AB25" i="213"/>
  <c r="AB24" i="213"/>
  <c r="AB23" i="213"/>
  <c r="AB22" i="213"/>
  <c r="AB21" i="213"/>
  <c r="AB20" i="213"/>
  <c r="AB19" i="213"/>
  <c r="AB18" i="213"/>
  <c r="G18" i="213"/>
  <c r="AB17" i="213"/>
  <c r="AB16" i="213"/>
  <c r="AB15" i="213"/>
  <c r="D15" i="213"/>
  <c r="D14" i="213"/>
  <c r="O13" i="213"/>
  <c r="D13" i="213"/>
  <c r="O12" i="213"/>
  <c r="D12" i="213"/>
  <c r="O11" i="213"/>
  <c r="O10" i="213"/>
  <c r="D10" i="213"/>
  <c r="O9" i="213"/>
  <c r="D9" i="213"/>
  <c r="O8" i="213"/>
  <c r="D8" i="213"/>
  <c r="A7" i="213"/>
  <c r="A4" i="213"/>
  <c r="AB2" i="213"/>
  <c r="A2" i="213"/>
  <c r="Y1" i="213"/>
  <c r="AD128" i="212"/>
  <c r="AB128" i="212"/>
  <c r="AD127" i="212"/>
  <c r="AB127" i="212"/>
  <c r="AD125" i="212"/>
  <c r="AB125" i="212"/>
  <c r="AD124" i="212"/>
  <c r="AB124" i="212"/>
  <c r="AB122" i="212"/>
  <c r="AB121" i="212"/>
  <c r="AB120" i="212"/>
  <c r="AB118" i="212"/>
  <c r="AD111" i="212"/>
  <c r="AB111" i="212"/>
  <c r="AD110" i="212"/>
  <c r="AB110" i="212"/>
  <c r="AD109" i="212"/>
  <c r="AB109" i="212"/>
  <c r="AD108" i="212"/>
  <c r="AB108" i="212"/>
  <c r="AD105" i="212"/>
  <c r="AB105" i="212"/>
  <c r="AD104" i="212"/>
  <c r="AB104" i="212"/>
  <c r="O90" i="212"/>
  <c r="N90" i="212"/>
  <c r="L90" i="212"/>
  <c r="K90" i="212"/>
  <c r="AF9" i="212"/>
  <c r="G90" i="212"/>
  <c r="F90" i="212"/>
  <c r="AD9" i="212"/>
  <c r="E90" i="212"/>
  <c r="D90" i="212"/>
  <c r="AB9" i="212"/>
  <c r="C90" i="212"/>
  <c r="O89" i="212"/>
  <c r="N89" i="212"/>
  <c r="M89" i="212"/>
  <c r="L89" i="212"/>
  <c r="K89" i="212"/>
  <c r="AF8" i="212"/>
  <c r="G89" i="212"/>
  <c r="F89" i="212"/>
  <c r="AD8" i="212"/>
  <c r="E89" i="212"/>
  <c r="D89" i="212"/>
  <c r="AB8" i="212"/>
  <c r="C89" i="212"/>
  <c r="O88" i="212"/>
  <c r="N88" i="212"/>
  <c r="M88" i="212"/>
  <c r="J88" i="212"/>
  <c r="AF7" i="212"/>
  <c r="G88" i="212"/>
  <c r="F88" i="212"/>
  <c r="AD7" i="212"/>
  <c r="E88" i="212"/>
  <c r="D88" i="212"/>
  <c r="AB7" i="212"/>
  <c r="C88" i="212"/>
  <c r="O87" i="212"/>
  <c r="N87" i="212"/>
  <c r="M87" i="212"/>
  <c r="L87" i="212"/>
  <c r="J87" i="212"/>
  <c r="AF6" i="212"/>
  <c r="G87" i="212"/>
  <c r="F87" i="212"/>
  <c r="AD6" i="212"/>
  <c r="E87" i="212"/>
  <c r="D87" i="212"/>
  <c r="AB6" i="212"/>
  <c r="C87" i="212"/>
  <c r="O86" i="212"/>
  <c r="N86" i="212"/>
  <c r="L86" i="212"/>
  <c r="J86" i="212"/>
  <c r="AF5" i="212"/>
  <c r="G86" i="212"/>
  <c r="F86" i="212"/>
  <c r="AD5" i="212"/>
  <c r="E86" i="212"/>
  <c r="D86" i="212"/>
  <c r="AB5" i="212"/>
  <c r="C86" i="212"/>
  <c r="O85" i="212"/>
  <c r="N85" i="212"/>
  <c r="M85" i="212"/>
  <c r="L85" i="212"/>
  <c r="J85" i="212"/>
  <c r="AF4" i="212"/>
  <c r="G85" i="212"/>
  <c r="F85" i="212"/>
  <c r="AD4" i="212"/>
  <c r="E85" i="212"/>
  <c r="D85" i="212"/>
  <c r="AB4" i="212"/>
  <c r="C85" i="212"/>
  <c r="N84" i="212"/>
  <c r="F84" i="212"/>
  <c r="J82" i="212"/>
  <c r="S1" i="212"/>
  <c r="C82" i="212"/>
  <c r="A64" i="212"/>
  <c r="AB34" i="212"/>
  <c r="AB33" i="212"/>
  <c r="AB32" i="212"/>
  <c r="AB31" i="212"/>
  <c r="A31" i="212"/>
  <c r="AB30" i="212"/>
  <c r="AB29" i="212"/>
  <c r="AB28" i="212"/>
  <c r="AB27" i="212"/>
  <c r="AB26" i="212"/>
  <c r="AB25" i="212"/>
  <c r="AB24" i="212"/>
  <c r="AB23" i="212"/>
  <c r="AB22" i="212"/>
  <c r="AB21" i="212"/>
  <c r="AB20" i="212"/>
  <c r="AB19" i="212"/>
  <c r="AB18" i="212"/>
  <c r="G18" i="212"/>
  <c r="AB17" i="212"/>
  <c r="AB16" i="212"/>
  <c r="AB15" i="212"/>
  <c r="D15" i="212"/>
  <c r="D14" i="212"/>
  <c r="O13" i="212"/>
  <c r="D13" i="212"/>
  <c r="O12" i="212"/>
  <c r="D12" i="212"/>
  <c r="O11" i="212"/>
  <c r="O10" i="212"/>
  <c r="D10" i="212"/>
  <c r="O9" i="212"/>
  <c r="D9" i="212"/>
  <c r="O8" i="212"/>
  <c r="D8" i="212"/>
  <c r="A7" i="212"/>
  <c r="A4" i="212"/>
  <c r="AB2" i="212"/>
  <c r="A2" i="212"/>
  <c r="Y1" i="212"/>
  <c r="AD128" i="211"/>
  <c r="AB128" i="211"/>
  <c r="AD127" i="211"/>
  <c r="AB127" i="211"/>
  <c r="AD125" i="211"/>
  <c r="AB125" i="211"/>
  <c r="AD124" i="211"/>
  <c r="AB124" i="211"/>
  <c r="AB122" i="211"/>
  <c r="AB121" i="211"/>
  <c r="AB120" i="211"/>
  <c r="AB118" i="211"/>
  <c r="AD111" i="211"/>
  <c r="AB111" i="211"/>
  <c r="AD110" i="211"/>
  <c r="AB110" i="211"/>
  <c r="AD109" i="211"/>
  <c r="AB109" i="211"/>
  <c r="AD108" i="211"/>
  <c r="AB108" i="211"/>
  <c r="AD105" i="211"/>
  <c r="AB105" i="211"/>
  <c r="AD104" i="211"/>
  <c r="AB104" i="211"/>
  <c r="O90" i="211"/>
  <c r="N90" i="211"/>
  <c r="K90" i="211"/>
  <c r="AF9" i="211"/>
  <c r="G90" i="211"/>
  <c r="F90" i="211"/>
  <c r="AD9" i="211"/>
  <c r="E90" i="211"/>
  <c r="D90" i="211"/>
  <c r="AB9" i="211"/>
  <c r="C90" i="211"/>
  <c r="O89" i="211"/>
  <c r="N89" i="211"/>
  <c r="M89" i="211"/>
  <c r="L89" i="211"/>
  <c r="K89" i="211"/>
  <c r="AF8" i="211"/>
  <c r="G89" i="211"/>
  <c r="F89" i="211"/>
  <c r="AD8" i="211"/>
  <c r="E89" i="211"/>
  <c r="D89" i="211"/>
  <c r="AB8" i="211"/>
  <c r="C89" i="211"/>
  <c r="O88" i="211"/>
  <c r="N88" i="211"/>
  <c r="M88" i="211"/>
  <c r="J88" i="211"/>
  <c r="AF7" i="211"/>
  <c r="G88" i="211"/>
  <c r="F88" i="211"/>
  <c r="AD7" i="211"/>
  <c r="E88" i="211"/>
  <c r="D88" i="211"/>
  <c r="AB7" i="211"/>
  <c r="C88" i="211"/>
  <c r="O87" i="211"/>
  <c r="N87" i="211"/>
  <c r="M87" i="211"/>
  <c r="L87" i="211"/>
  <c r="J87" i="211"/>
  <c r="AF6" i="211"/>
  <c r="G87" i="211"/>
  <c r="F87" i="211"/>
  <c r="AD6" i="211"/>
  <c r="E87" i="211"/>
  <c r="D87" i="211"/>
  <c r="AB6" i="211"/>
  <c r="C87" i="211"/>
  <c r="O86" i="211"/>
  <c r="N86" i="211"/>
  <c r="J86" i="211"/>
  <c r="AF5" i="211"/>
  <c r="G86" i="211"/>
  <c r="F86" i="211"/>
  <c r="AD5" i="211"/>
  <c r="E86" i="211"/>
  <c r="D86" i="211"/>
  <c r="AB5" i="211"/>
  <c r="C86" i="211"/>
  <c r="O85" i="211"/>
  <c r="N85" i="211"/>
  <c r="M85" i="211"/>
  <c r="L85" i="211"/>
  <c r="J85" i="211"/>
  <c r="AF4" i="211"/>
  <c r="G85" i="211"/>
  <c r="F85" i="211"/>
  <c r="AD4" i="211"/>
  <c r="E85" i="211"/>
  <c r="D85" i="211"/>
  <c r="AB4" i="211"/>
  <c r="C85" i="211"/>
  <c r="N84" i="211"/>
  <c r="F84" i="211"/>
  <c r="J82" i="211"/>
  <c r="S1" i="211"/>
  <c r="C82" i="211"/>
  <c r="A64" i="211"/>
  <c r="AB34" i="211"/>
  <c r="AB33" i="211"/>
  <c r="AB32" i="211"/>
  <c r="AB31" i="211"/>
  <c r="A31" i="211"/>
  <c r="AB30" i="211"/>
  <c r="AB29" i="211"/>
  <c r="AB28" i="211"/>
  <c r="AB27" i="211"/>
  <c r="AB26" i="211"/>
  <c r="AB25" i="211"/>
  <c r="AB24" i="211"/>
  <c r="AB23" i="211"/>
  <c r="AB22" i="211"/>
  <c r="AB21" i="211"/>
  <c r="AB20" i="211"/>
  <c r="AB19" i="211"/>
  <c r="AB18" i="211"/>
  <c r="G18" i="211"/>
  <c r="AB17" i="211"/>
  <c r="AB16" i="211"/>
  <c r="AB15" i="211"/>
  <c r="D15" i="211"/>
  <c r="D14" i="211"/>
  <c r="O13" i="211"/>
  <c r="D13" i="211"/>
  <c r="O12" i="211"/>
  <c r="D12" i="211"/>
  <c r="O11" i="211"/>
  <c r="O10" i="211"/>
  <c r="D10" i="211"/>
  <c r="O9" i="211"/>
  <c r="D9" i="211"/>
  <c r="O8" i="211"/>
  <c r="D8" i="211"/>
  <c r="A7" i="211"/>
  <c r="A4" i="211"/>
  <c r="AB2" i="211"/>
  <c r="A2" i="211"/>
  <c r="Y1" i="211"/>
  <c r="AD128" i="210"/>
  <c r="AB128" i="210"/>
  <c r="AD127" i="210"/>
  <c r="AB127" i="210"/>
  <c r="AD125" i="210"/>
  <c r="AB125" i="210"/>
  <c r="AD124" i="210"/>
  <c r="AB124" i="210"/>
  <c r="AB122" i="210"/>
  <c r="AB121" i="210"/>
  <c r="AB120" i="210"/>
  <c r="AB118" i="210"/>
  <c r="AD111" i="210"/>
  <c r="AB111" i="210"/>
  <c r="AD110" i="210"/>
  <c r="AB110" i="210"/>
  <c r="AD109" i="210"/>
  <c r="AB109" i="210"/>
  <c r="AD108" i="210"/>
  <c r="AB108" i="210"/>
  <c r="AD105" i="210"/>
  <c r="AB105" i="210"/>
  <c r="AD104" i="210"/>
  <c r="AB104" i="210"/>
  <c r="O90" i="210"/>
  <c r="N90" i="210"/>
  <c r="L90" i="210"/>
  <c r="K90" i="210"/>
  <c r="AF9" i="210"/>
  <c r="G90" i="210"/>
  <c r="F90" i="210"/>
  <c r="AD9" i="210"/>
  <c r="E90" i="210"/>
  <c r="D90" i="210"/>
  <c r="AB9" i="210"/>
  <c r="C90" i="210"/>
  <c r="O89" i="210"/>
  <c r="N89" i="210"/>
  <c r="M89" i="210"/>
  <c r="L89" i="210"/>
  <c r="K89" i="210"/>
  <c r="AF8" i="210"/>
  <c r="G89" i="210"/>
  <c r="F89" i="210"/>
  <c r="AD8" i="210"/>
  <c r="E89" i="210"/>
  <c r="D89" i="210"/>
  <c r="AB8" i="210"/>
  <c r="C89" i="210"/>
  <c r="O88" i="210"/>
  <c r="N88" i="210"/>
  <c r="M88" i="210"/>
  <c r="J88" i="210"/>
  <c r="AF7" i="210"/>
  <c r="G88" i="210"/>
  <c r="F88" i="210"/>
  <c r="AD7" i="210"/>
  <c r="E88" i="210"/>
  <c r="D88" i="210"/>
  <c r="AB7" i="210"/>
  <c r="C88" i="210"/>
  <c r="O87" i="210"/>
  <c r="N87" i="210"/>
  <c r="M87" i="210"/>
  <c r="L87" i="210"/>
  <c r="J87" i="210"/>
  <c r="AF6" i="210"/>
  <c r="G87" i="210"/>
  <c r="F87" i="210"/>
  <c r="AD6" i="210"/>
  <c r="E87" i="210"/>
  <c r="D87" i="210"/>
  <c r="AB6" i="210"/>
  <c r="C87" i="210"/>
  <c r="O86" i="210"/>
  <c r="N86" i="210"/>
  <c r="L86" i="210"/>
  <c r="J86" i="210"/>
  <c r="AF5" i="210"/>
  <c r="G86" i="210"/>
  <c r="F86" i="210"/>
  <c r="AD5" i="210"/>
  <c r="E86" i="210"/>
  <c r="D86" i="210"/>
  <c r="AB5" i="210"/>
  <c r="C86" i="210"/>
  <c r="O85" i="210"/>
  <c r="N85" i="210"/>
  <c r="M85" i="210"/>
  <c r="L85" i="210"/>
  <c r="J85" i="210"/>
  <c r="AF4" i="210"/>
  <c r="G85" i="210"/>
  <c r="F85" i="210"/>
  <c r="AD4" i="210"/>
  <c r="E85" i="210"/>
  <c r="D85" i="210"/>
  <c r="AB4" i="210"/>
  <c r="C85" i="210"/>
  <c r="N84" i="210"/>
  <c r="F84" i="210"/>
  <c r="J82" i="210"/>
  <c r="S1" i="210"/>
  <c r="C82" i="210"/>
  <c r="A64" i="210"/>
  <c r="AB34" i="210"/>
  <c r="AB33" i="210"/>
  <c r="AB32" i="210"/>
  <c r="AB31" i="210"/>
  <c r="A31" i="210"/>
  <c r="AB30" i="210"/>
  <c r="AB29" i="210"/>
  <c r="AB28" i="210"/>
  <c r="AB27" i="210"/>
  <c r="AB26" i="210"/>
  <c r="AB25" i="210"/>
  <c r="AB24" i="210"/>
  <c r="AB23" i="210"/>
  <c r="AB22" i="210"/>
  <c r="AB21" i="210"/>
  <c r="AB20" i="210"/>
  <c r="AB19" i="210"/>
  <c r="AB18" i="210"/>
  <c r="G18" i="210"/>
  <c r="AB17" i="210"/>
  <c r="AB16" i="210"/>
  <c r="AB15" i="210"/>
  <c r="D15" i="210"/>
  <c r="D14" i="210"/>
  <c r="O13" i="210"/>
  <c r="D13" i="210"/>
  <c r="O12" i="210"/>
  <c r="D12" i="210"/>
  <c r="O11" i="210"/>
  <c r="O10" i="210"/>
  <c r="D10" i="210"/>
  <c r="O9" i="210"/>
  <c r="D9" i="210"/>
  <c r="O8" i="210"/>
  <c r="D8" i="210"/>
  <c r="A7" i="210"/>
  <c r="A4" i="210"/>
  <c r="AB2" i="210"/>
  <c r="A2" i="210"/>
  <c r="Y1" i="210"/>
  <c r="AD128" i="209"/>
  <c r="AB128" i="209"/>
  <c r="AD127" i="209"/>
  <c r="AB127" i="209"/>
  <c r="AD125" i="209"/>
  <c r="AB125" i="209"/>
  <c r="AD124" i="209"/>
  <c r="AB124" i="209"/>
  <c r="AB122" i="209"/>
  <c r="AB121" i="209"/>
  <c r="AB120" i="209"/>
  <c r="AB118" i="209"/>
  <c r="AD111" i="209"/>
  <c r="AB111" i="209"/>
  <c r="AD110" i="209"/>
  <c r="AB110" i="209"/>
  <c r="AD109" i="209"/>
  <c r="AB109" i="209"/>
  <c r="AD108" i="209"/>
  <c r="AB108" i="209"/>
  <c r="AD105" i="209"/>
  <c r="AB105" i="209"/>
  <c r="AD104" i="209"/>
  <c r="AB104" i="209"/>
  <c r="O90" i="209"/>
  <c r="N90" i="209"/>
  <c r="K90" i="209"/>
  <c r="AF9" i="209"/>
  <c r="G90" i="209"/>
  <c r="F90" i="209"/>
  <c r="AD9" i="209"/>
  <c r="E90" i="209"/>
  <c r="D90" i="209"/>
  <c r="AB9" i="209"/>
  <c r="C90" i="209"/>
  <c r="O89" i="209"/>
  <c r="N89" i="209"/>
  <c r="M89" i="209"/>
  <c r="L89" i="209"/>
  <c r="K89" i="209"/>
  <c r="AF8" i="209"/>
  <c r="G89" i="209"/>
  <c r="F89" i="209"/>
  <c r="AD8" i="209"/>
  <c r="E89" i="209"/>
  <c r="D89" i="209"/>
  <c r="AB8" i="209"/>
  <c r="C89" i="209"/>
  <c r="O88" i="209"/>
  <c r="N88" i="209"/>
  <c r="M88" i="209"/>
  <c r="J88" i="209"/>
  <c r="AF7" i="209"/>
  <c r="G88" i="209"/>
  <c r="F88" i="209"/>
  <c r="AD7" i="209"/>
  <c r="E88" i="209"/>
  <c r="D88" i="209"/>
  <c r="AB7" i="209"/>
  <c r="C88" i="209"/>
  <c r="O87" i="209"/>
  <c r="N87" i="209"/>
  <c r="M87" i="209"/>
  <c r="L87" i="209"/>
  <c r="J87" i="209"/>
  <c r="AF6" i="209"/>
  <c r="G87" i="209"/>
  <c r="F87" i="209"/>
  <c r="AD6" i="209"/>
  <c r="E87" i="209"/>
  <c r="D87" i="209"/>
  <c r="AB6" i="209"/>
  <c r="C87" i="209"/>
  <c r="O86" i="209"/>
  <c r="N86" i="209"/>
  <c r="J86" i="209"/>
  <c r="AF5" i="209"/>
  <c r="G86" i="209"/>
  <c r="F86" i="209"/>
  <c r="AD5" i="209"/>
  <c r="E86" i="209"/>
  <c r="D86" i="209"/>
  <c r="AB5" i="209"/>
  <c r="C86" i="209"/>
  <c r="O85" i="209"/>
  <c r="N85" i="209"/>
  <c r="M85" i="209"/>
  <c r="L85" i="209"/>
  <c r="J85" i="209"/>
  <c r="AF4" i="209"/>
  <c r="G85" i="209"/>
  <c r="F85" i="209"/>
  <c r="AD4" i="209"/>
  <c r="E85" i="209"/>
  <c r="D85" i="209"/>
  <c r="AB4" i="209"/>
  <c r="C85" i="209"/>
  <c r="N84" i="209"/>
  <c r="F84" i="209"/>
  <c r="J82" i="209"/>
  <c r="S1" i="209"/>
  <c r="C82" i="209"/>
  <c r="A64" i="209"/>
  <c r="AB34" i="209"/>
  <c r="AB33" i="209"/>
  <c r="AB32" i="209"/>
  <c r="AB31" i="209"/>
  <c r="A31" i="209"/>
  <c r="AB30" i="209"/>
  <c r="AB29" i="209"/>
  <c r="AB28" i="209"/>
  <c r="AB27" i="209"/>
  <c r="AB26" i="209"/>
  <c r="AB25" i="209"/>
  <c r="AB24" i="209"/>
  <c r="AB23" i="209"/>
  <c r="AB22" i="209"/>
  <c r="AB21" i="209"/>
  <c r="AB20" i="209"/>
  <c r="AB19" i="209"/>
  <c r="AB18" i="209"/>
  <c r="G18" i="209"/>
  <c r="AB17" i="209"/>
  <c r="AB16" i="209"/>
  <c r="AB15" i="209"/>
  <c r="D15" i="209"/>
  <c r="D14" i="209"/>
  <c r="O13" i="209"/>
  <c r="D13" i="209"/>
  <c r="O12" i="209"/>
  <c r="D12" i="209"/>
  <c r="O11" i="209"/>
  <c r="O10" i="209"/>
  <c r="D10" i="209"/>
  <c r="O9" i="209"/>
  <c r="D9" i="209"/>
  <c r="O8" i="209"/>
  <c r="D8" i="209"/>
  <c r="A7" i="209"/>
  <c r="A4" i="209"/>
  <c r="AB2" i="209"/>
  <c r="A2" i="209"/>
  <c r="Y1" i="209"/>
  <c r="AD128" i="208"/>
  <c r="AB128" i="208"/>
  <c r="AD127" i="208"/>
  <c r="AB127" i="208"/>
  <c r="AD125" i="208"/>
  <c r="AB125" i="208"/>
  <c r="AD124" i="208"/>
  <c r="AB124" i="208"/>
  <c r="AB122" i="208"/>
  <c r="AB121" i="208"/>
  <c r="AB120" i="208"/>
  <c r="AB118" i="208"/>
  <c r="AD111" i="208"/>
  <c r="AB111" i="208"/>
  <c r="AD110" i="208"/>
  <c r="AB110" i="208"/>
  <c r="AD109" i="208"/>
  <c r="AB109" i="208"/>
  <c r="AD108" i="208"/>
  <c r="AB108" i="208"/>
  <c r="AD105" i="208"/>
  <c r="AB105" i="208"/>
  <c r="AD104" i="208"/>
  <c r="AB104" i="208"/>
  <c r="O90" i="208"/>
  <c r="N90" i="208"/>
  <c r="L90" i="208"/>
  <c r="K90" i="208"/>
  <c r="AF9" i="208"/>
  <c r="G90" i="208"/>
  <c r="F90" i="208"/>
  <c r="AD9" i="208"/>
  <c r="E90" i="208"/>
  <c r="D90" i="208"/>
  <c r="AB9" i="208"/>
  <c r="C90" i="208"/>
  <c r="O89" i="208"/>
  <c r="N89" i="208"/>
  <c r="M89" i="208"/>
  <c r="L89" i="208"/>
  <c r="K89" i="208"/>
  <c r="AF8" i="208"/>
  <c r="G89" i="208"/>
  <c r="F89" i="208"/>
  <c r="AD8" i="208"/>
  <c r="E89" i="208"/>
  <c r="D89" i="208"/>
  <c r="AB8" i="208"/>
  <c r="C89" i="208"/>
  <c r="O88" i="208"/>
  <c r="N88" i="208"/>
  <c r="M88" i="208"/>
  <c r="J88" i="208"/>
  <c r="AF7" i="208"/>
  <c r="G88" i="208"/>
  <c r="F88" i="208"/>
  <c r="AD7" i="208"/>
  <c r="E88" i="208"/>
  <c r="D88" i="208"/>
  <c r="AB7" i="208"/>
  <c r="C88" i="208"/>
  <c r="O87" i="208"/>
  <c r="N87" i="208"/>
  <c r="M87" i="208"/>
  <c r="L87" i="208"/>
  <c r="J87" i="208"/>
  <c r="AF6" i="208"/>
  <c r="G87" i="208"/>
  <c r="F87" i="208"/>
  <c r="AD6" i="208"/>
  <c r="E87" i="208"/>
  <c r="D87" i="208"/>
  <c r="AB6" i="208"/>
  <c r="C87" i="208"/>
  <c r="O86" i="208"/>
  <c r="N86" i="208"/>
  <c r="L86" i="208"/>
  <c r="J86" i="208"/>
  <c r="AF5" i="208"/>
  <c r="G86" i="208"/>
  <c r="F86" i="208"/>
  <c r="AD5" i="208"/>
  <c r="E86" i="208"/>
  <c r="D86" i="208"/>
  <c r="AB5" i="208"/>
  <c r="C86" i="208"/>
  <c r="O85" i="208"/>
  <c r="N85" i="208"/>
  <c r="M85" i="208"/>
  <c r="L85" i="208"/>
  <c r="J85" i="208"/>
  <c r="AF4" i="208"/>
  <c r="G85" i="208"/>
  <c r="F85" i="208"/>
  <c r="AD4" i="208"/>
  <c r="E85" i="208"/>
  <c r="D85" i="208"/>
  <c r="AB4" i="208"/>
  <c r="C85" i="208"/>
  <c r="N84" i="208"/>
  <c r="F84" i="208"/>
  <c r="J82" i="208"/>
  <c r="S1" i="208"/>
  <c r="C82" i="208"/>
  <c r="A64" i="208"/>
  <c r="AB34" i="208"/>
  <c r="AB33" i="208"/>
  <c r="AB32" i="208"/>
  <c r="AB31" i="208"/>
  <c r="A31" i="208"/>
  <c r="AB30" i="208"/>
  <c r="AB29" i="208"/>
  <c r="AB28" i="208"/>
  <c r="AB27" i="208"/>
  <c r="AB26" i="208"/>
  <c r="AB25" i="208"/>
  <c r="AB24" i="208"/>
  <c r="AB23" i="208"/>
  <c r="AB22" i="208"/>
  <c r="AB21" i="208"/>
  <c r="AB20" i="208"/>
  <c r="AB19" i="208"/>
  <c r="AB18" i="208"/>
  <c r="G18" i="208"/>
  <c r="AB17" i="208"/>
  <c r="AB16" i="208"/>
  <c r="AB15" i="208"/>
  <c r="D15" i="208"/>
  <c r="D14" i="208"/>
  <c r="O13" i="208"/>
  <c r="D13" i="208"/>
  <c r="O12" i="208"/>
  <c r="D12" i="208"/>
  <c r="O11" i="208"/>
  <c r="O10" i="208"/>
  <c r="D10" i="208"/>
  <c r="O9" i="208"/>
  <c r="D9" i="208"/>
  <c r="O8" i="208"/>
  <c r="D8" i="208"/>
  <c r="A7" i="208"/>
  <c r="A4" i="208"/>
  <c r="AB2" i="208"/>
  <c r="A2" i="208"/>
  <c r="Y1" i="208"/>
  <c r="AD128" i="207"/>
  <c r="O10" i="207"/>
  <c r="AB128" i="207"/>
  <c r="AD127" i="207"/>
  <c r="O9" i="207"/>
  <c r="AB127" i="207"/>
  <c r="AD125" i="207"/>
  <c r="AB125" i="207"/>
  <c r="AD124" i="207"/>
  <c r="AB124" i="207"/>
  <c r="AB122" i="207"/>
  <c r="AB121" i="207"/>
  <c r="AB120" i="207"/>
  <c r="AB118" i="207"/>
  <c r="AD111" i="207"/>
  <c r="AB111" i="207"/>
  <c r="AD110" i="207"/>
  <c r="D14" i="207"/>
  <c r="AB110" i="207"/>
  <c r="AD109" i="207"/>
  <c r="D13" i="207"/>
  <c r="AB109" i="207"/>
  <c r="AD108" i="207"/>
  <c r="D12" i="207"/>
  <c r="AB108" i="207"/>
  <c r="AD105" i="207"/>
  <c r="AB105" i="207"/>
  <c r="AD104" i="207"/>
  <c r="AB104" i="207"/>
  <c r="O90" i="207"/>
  <c r="N90" i="207"/>
  <c r="K90" i="207"/>
  <c r="AF9" i="207"/>
  <c r="G90" i="207"/>
  <c r="F90" i="207"/>
  <c r="AD9" i="207"/>
  <c r="E90" i="207"/>
  <c r="D90" i="207"/>
  <c r="AB9" i="207"/>
  <c r="C90" i="207"/>
  <c r="O89" i="207"/>
  <c r="N89" i="207"/>
  <c r="M89" i="207"/>
  <c r="L89" i="207"/>
  <c r="K89" i="207"/>
  <c r="AF8" i="207"/>
  <c r="G89" i="207"/>
  <c r="F89" i="207"/>
  <c r="AD8" i="207"/>
  <c r="E89" i="207"/>
  <c r="D89" i="207"/>
  <c r="AB8" i="207"/>
  <c r="C89" i="207"/>
  <c r="O88" i="207"/>
  <c r="N88" i="207"/>
  <c r="M88" i="207"/>
  <c r="J88" i="207"/>
  <c r="AF7" i="207"/>
  <c r="G88" i="207"/>
  <c r="F88" i="207"/>
  <c r="AD7" i="207"/>
  <c r="E88" i="207"/>
  <c r="D88" i="207"/>
  <c r="AB7" i="207"/>
  <c r="C88" i="207"/>
  <c r="O87" i="207"/>
  <c r="N87" i="207"/>
  <c r="M87" i="207"/>
  <c r="L87" i="207"/>
  <c r="J87" i="207"/>
  <c r="AF6" i="207"/>
  <c r="G87" i="207"/>
  <c r="F87" i="207"/>
  <c r="AD6" i="207"/>
  <c r="E87" i="207"/>
  <c r="D87" i="207"/>
  <c r="AB6" i="207"/>
  <c r="C87" i="207"/>
  <c r="O86" i="207"/>
  <c r="N86" i="207"/>
  <c r="J86" i="207"/>
  <c r="AF5" i="207"/>
  <c r="G86" i="207"/>
  <c r="F86" i="207"/>
  <c r="AD5" i="207"/>
  <c r="E86" i="207"/>
  <c r="D86" i="207"/>
  <c r="AB5" i="207"/>
  <c r="C86" i="207"/>
  <c r="O85" i="207"/>
  <c r="N85" i="207"/>
  <c r="M85" i="207"/>
  <c r="L85" i="207"/>
  <c r="J85" i="207"/>
  <c r="AF4" i="207"/>
  <c r="G85" i="207"/>
  <c r="F85" i="207"/>
  <c r="AD4" i="207"/>
  <c r="E85" i="207"/>
  <c r="D85" i="207"/>
  <c r="AB4" i="207"/>
  <c r="C85" i="207"/>
  <c r="N84" i="207"/>
  <c r="F84" i="207"/>
  <c r="J82" i="207"/>
  <c r="S1" i="207"/>
  <c r="C82" i="207"/>
  <c r="A64" i="207"/>
  <c r="A49" i="207"/>
  <c r="AB34" i="207"/>
  <c r="AB33" i="207"/>
  <c r="AB32" i="207"/>
  <c r="AB31" i="207"/>
  <c r="A31" i="207"/>
  <c r="AB30" i="207"/>
  <c r="AB29" i="207"/>
  <c r="AB28" i="207"/>
  <c r="AB27" i="207"/>
  <c r="AB26" i="207"/>
  <c r="AB25" i="207"/>
  <c r="AB24" i="207"/>
  <c r="AB23" i="207"/>
  <c r="AB22" i="207"/>
  <c r="AB21" i="207"/>
  <c r="AB20" i="207"/>
  <c r="AB19" i="207"/>
  <c r="AB18" i="207"/>
  <c r="G18" i="207"/>
  <c r="A18" i="207"/>
  <c r="AB17" i="207"/>
  <c r="AB16" i="207"/>
  <c r="AB15" i="207"/>
  <c r="D15" i="207"/>
  <c r="O13" i="207"/>
  <c r="O12" i="207"/>
  <c r="O11" i="207"/>
  <c r="D10" i="207"/>
  <c r="D9" i="207"/>
  <c r="O8" i="207"/>
  <c r="D8" i="207"/>
  <c r="A7" i="207"/>
  <c r="A4" i="207"/>
  <c r="AB2" i="207"/>
  <c r="A2" i="207"/>
  <c r="Y1" i="207"/>
  <c r="AD128" i="206"/>
  <c r="AB128" i="206"/>
  <c r="AD127" i="206"/>
  <c r="AB127" i="206"/>
  <c r="AD125" i="206"/>
  <c r="AB125" i="206"/>
  <c r="AD124" i="206"/>
  <c r="AB124" i="206"/>
  <c r="AB122" i="206"/>
  <c r="AB121" i="206"/>
  <c r="AB120" i="206"/>
  <c r="AB118" i="206"/>
  <c r="AD111" i="206"/>
  <c r="AB111" i="206"/>
  <c r="AD110" i="206"/>
  <c r="AB110" i="206"/>
  <c r="AD109" i="206"/>
  <c r="AB109" i="206"/>
  <c r="AD108" i="206"/>
  <c r="AB108" i="206"/>
  <c r="AD105" i="206"/>
  <c r="AB105" i="206"/>
  <c r="AD104" i="206"/>
  <c r="AB104" i="206"/>
  <c r="O90" i="206"/>
  <c r="N90" i="206"/>
  <c r="L90" i="206"/>
  <c r="K90" i="206"/>
  <c r="AF9" i="206"/>
  <c r="G90" i="206"/>
  <c r="F90" i="206"/>
  <c r="AD9" i="206"/>
  <c r="E90" i="206"/>
  <c r="D90" i="206"/>
  <c r="AB9" i="206"/>
  <c r="C90" i="206"/>
  <c r="O89" i="206"/>
  <c r="N89" i="206"/>
  <c r="M89" i="206"/>
  <c r="L89" i="206"/>
  <c r="K89" i="206"/>
  <c r="AF8" i="206"/>
  <c r="G89" i="206"/>
  <c r="F89" i="206"/>
  <c r="AD8" i="206"/>
  <c r="E89" i="206"/>
  <c r="D89" i="206"/>
  <c r="AB8" i="206"/>
  <c r="C89" i="206"/>
  <c r="O88" i="206"/>
  <c r="N88" i="206"/>
  <c r="M88" i="206"/>
  <c r="J88" i="206"/>
  <c r="AF7" i="206"/>
  <c r="G88" i="206"/>
  <c r="F88" i="206"/>
  <c r="AD7" i="206"/>
  <c r="E88" i="206"/>
  <c r="D88" i="206"/>
  <c r="AB7" i="206"/>
  <c r="C88" i="206"/>
  <c r="O87" i="206"/>
  <c r="N87" i="206"/>
  <c r="M87" i="206"/>
  <c r="L87" i="206"/>
  <c r="J87" i="206"/>
  <c r="AF6" i="206"/>
  <c r="G87" i="206"/>
  <c r="F87" i="206"/>
  <c r="AD6" i="206"/>
  <c r="E87" i="206"/>
  <c r="D87" i="206"/>
  <c r="AB6" i="206"/>
  <c r="C87" i="206"/>
  <c r="O86" i="206"/>
  <c r="N86" i="206"/>
  <c r="L86" i="206"/>
  <c r="J86" i="206"/>
  <c r="AF5" i="206"/>
  <c r="G86" i="206"/>
  <c r="F86" i="206"/>
  <c r="AD5" i="206"/>
  <c r="E86" i="206"/>
  <c r="D86" i="206"/>
  <c r="AB5" i="206"/>
  <c r="C86" i="206"/>
  <c r="O85" i="206"/>
  <c r="N85" i="206"/>
  <c r="M85" i="206"/>
  <c r="L85" i="206"/>
  <c r="J85" i="206"/>
  <c r="AF4" i="206"/>
  <c r="G85" i="206"/>
  <c r="F85" i="206"/>
  <c r="AD4" i="206"/>
  <c r="E85" i="206"/>
  <c r="D85" i="206"/>
  <c r="AB4" i="206"/>
  <c r="C85" i="206"/>
  <c r="N84" i="206"/>
  <c r="F84" i="206"/>
  <c r="J82" i="206"/>
  <c r="S1" i="206"/>
  <c r="C82" i="206"/>
  <c r="A64" i="206"/>
  <c r="AB34" i="206"/>
  <c r="AB33" i="206"/>
  <c r="AB32" i="206"/>
  <c r="AB31" i="206"/>
  <c r="A31" i="206"/>
  <c r="AB30" i="206"/>
  <c r="AB29" i="206"/>
  <c r="AB28" i="206"/>
  <c r="AB27" i="206"/>
  <c r="AB26" i="206"/>
  <c r="AB25" i="206"/>
  <c r="AB24" i="206"/>
  <c r="AB23" i="206"/>
  <c r="AB22" i="206"/>
  <c r="AB21" i="206"/>
  <c r="AB20" i="206"/>
  <c r="AB19" i="206"/>
  <c r="AB18" i="206"/>
  <c r="G18" i="206"/>
  <c r="AB17" i="206"/>
  <c r="AB16" i="206"/>
  <c r="AB15" i="206"/>
  <c r="D15" i="206"/>
  <c r="D14" i="206"/>
  <c r="O13" i="206"/>
  <c r="D13" i="206"/>
  <c r="O12" i="206"/>
  <c r="D12" i="206"/>
  <c r="O11" i="206"/>
  <c r="O10" i="206"/>
  <c r="D10" i="206"/>
  <c r="O9" i="206"/>
  <c r="D9" i="206"/>
  <c r="O8" i="206"/>
  <c r="D8" i="206"/>
  <c r="A7" i="206"/>
  <c r="A4" i="206"/>
  <c r="AB2" i="206"/>
  <c r="A2" i="206"/>
  <c r="Y1" i="206"/>
  <c r="AD128" i="205"/>
  <c r="AB128" i="205"/>
  <c r="AD127" i="205"/>
  <c r="AB127" i="205"/>
  <c r="AD125" i="205"/>
  <c r="AB125" i="205"/>
  <c r="AD124" i="205"/>
  <c r="AB124" i="205"/>
  <c r="AB122" i="205"/>
  <c r="AB121" i="205"/>
  <c r="AB120" i="205"/>
  <c r="AB118" i="205"/>
  <c r="AD111" i="205"/>
  <c r="AB111" i="205"/>
  <c r="AD110" i="205"/>
  <c r="AB110" i="205"/>
  <c r="AD109" i="205"/>
  <c r="AB109" i="205"/>
  <c r="AD108" i="205"/>
  <c r="AB108" i="205"/>
  <c r="AD105" i="205"/>
  <c r="AB105" i="205"/>
  <c r="AD104" i="205"/>
  <c r="AB104" i="205"/>
  <c r="O90" i="205"/>
  <c r="N90" i="205"/>
  <c r="K90" i="205"/>
  <c r="AF9" i="205"/>
  <c r="G90" i="205"/>
  <c r="F90" i="205"/>
  <c r="AD9" i="205"/>
  <c r="E90" i="205"/>
  <c r="D90" i="205"/>
  <c r="AB9" i="205"/>
  <c r="C90" i="205"/>
  <c r="O89" i="205"/>
  <c r="N89" i="205"/>
  <c r="M89" i="205"/>
  <c r="L89" i="205"/>
  <c r="K89" i="205"/>
  <c r="AF8" i="205"/>
  <c r="G89" i="205"/>
  <c r="F89" i="205"/>
  <c r="AD8" i="205"/>
  <c r="E89" i="205"/>
  <c r="D89" i="205"/>
  <c r="AB8" i="205"/>
  <c r="C89" i="205"/>
  <c r="O88" i="205"/>
  <c r="N88" i="205"/>
  <c r="M88" i="205"/>
  <c r="J88" i="205"/>
  <c r="AF7" i="205"/>
  <c r="G88" i="205"/>
  <c r="F88" i="205"/>
  <c r="AD7" i="205"/>
  <c r="E88" i="205"/>
  <c r="D88" i="205"/>
  <c r="AB7" i="205"/>
  <c r="C88" i="205"/>
  <c r="O87" i="205"/>
  <c r="N87" i="205"/>
  <c r="M87" i="205"/>
  <c r="L87" i="205"/>
  <c r="J87" i="205"/>
  <c r="AF6" i="205"/>
  <c r="G87" i="205"/>
  <c r="F87" i="205"/>
  <c r="AD6" i="205"/>
  <c r="E87" i="205"/>
  <c r="D87" i="205"/>
  <c r="AB6" i="205"/>
  <c r="C87" i="205"/>
  <c r="O86" i="205"/>
  <c r="N86" i="205"/>
  <c r="J86" i="205"/>
  <c r="AF5" i="205"/>
  <c r="G86" i="205"/>
  <c r="F86" i="205"/>
  <c r="AD5" i="205"/>
  <c r="E86" i="205"/>
  <c r="D86" i="205"/>
  <c r="AB5" i="205"/>
  <c r="C86" i="205"/>
  <c r="O85" i="205"/>
  <c r="N85" i="205"/>
  <c r="M85" i="205"/>
  <c r="L85" i="205"/>
  <c r="J85" i="205"/>
  <c r="AF4" i="205"/>
  <c r="G85" i="205"/>
  <c r="F85" i="205"/>
  <c r="AD4" i="205"/>
  <c r="E85" i="205"/>
  <c r="D85" i="205"/>
  <c r="AB4" i="205"/>
  <c r="C85" i="205"/>
  <c r="N84" i="205"/>
  <c r="F84" i="205"/>
  <c r="J82" i="205"/>
  <c r="S1" i="205"/>
  <c r="C82" i="205"/>
  <c r="A64" i="205"/>
  <c r="AB34" i="205"/>
  <c r="AB33" i="205"/>
  <c r="AB32" i="205"/>
  <c r="AB31" i="205"/>
  <c r="A31" i="205"/>
  <c r="AB30" i="205"/>
  <c r="AB29" i="205"/>
  <c r="AB28" i="205"/>
  <c r="AB27" i="205"/>
  <c r="AB26" i="205"/>
  <c r="AB25" i="205"/>
  <c r="AB24" i="205"/>
  <c r="AB23" i="205"/>
  <c r="AB22" i="205"/>
  <c r="AB21" i="205"/>
  <c r="AB20" i="205"/>
  <c r="AB19" i="205"/>
  <c r="AB18" i="205"/>
  <c r="G18" i="205"/>
  <c r="AB17" i="205"/>
  <c r="AB16" i="205"/>
  <c r="AB15" i="205"/>
  <c r="D15" i="205"/>
  <c r="D14" i="205"/>
  <c r="O13" i="205"/>
  <c r="D13" i="205"/>
  <c r="O12" i="205"/>
  <c r="D12" i="205"/>
  <c r="O11" i="205"/>
  <c r="O10" i="205"/>
  <c r="D10" i="205"/>
  <c r="O9" i="205"/>
  <c r="D9" i="205"/>
  <c r="O8" i="205"/>
  <c r="D8" i="205"/>
  <c r="A7" i="205"/>
  <c r="A4" i="205"/>
  <c r="AB2" i="205"/>
  <c r="A2" i="205"/>
  <c r="Y1" i="205"/>
  <c r="AD128" i="204"/>
  <c r="AB128" i="204"/>
  <c r="AD127" i="204"/>
  <c r="AB127" i="204"/>
  <c r="AD125" i="204"/>
  <c r="AB125" i="204"/>
  <c r="AD124" i="204"/>
  <c r="AB124" i="204"/>
  <c r="AB122" i="204"/>
  <c r="AB121" i="204"/>
  <c r="AB120" i="204"/>
  <c r="AB118" i="204"/>
  <c r="AD111" i="204"/>
  <c r="AB111" i="204"/>
  <c r="AD110" i="204"/>
  <c r="D14" i="204"/>
  <c r="AB110" i="204"/>
  <c r="AD109" i="204"/>
  <c r="D13" i="204"/>
  <c r="AB109" i="204"/>
  <c r="AD108" i="204"/>
  <c r="D12" i="204"/>
  <c r="AB108" i="204"/>
  <c r="AD105" i="204"/>
  <c r="AB105" i="204"/>
  <c r="AD104" i="204"/>
  <c r="AB104" i="204"/>
  <c r="O90" i="204"/>
  <c r="N90" i="204"/>
  <c r="L90" i="204"/>
  <c r="K90" i="204"/>
  <c r="AF9" i="204"/>
  <c r="G90" i="204"/>
  <c r="F90" i="204"/>
  <c r="AD9" i="204"/>
  <c r="E90" i="204"/>
  <c r="D90" i="204"/>
  <c r="AB9" i="204"/>
  <c r="C90" i="204"/>
  <c r="O89" i="204"/>
  <c r="N89" i="204"/>
  <c r="M89" i="204"/>
  <c r="L89" i="204"/>
  <c r="K89" i="204"/>
  <c r="AF8" i="204"/>
  <c r="G89" i="204"/>
  <c r="F89" i="204"/>
  <c r="AD8" i="204"/>
  <c r="E89" i="204"/>
  <c r="D89" i="204"/>
  <c r="AB8" i="204"/>
  <c r="C89" i="204"/>
  <c r="O88" i="204"/>
  <c r="N88" i="204"/>
  <c r="M88" i="204"/>
  <c r="J88" i="204"/>
  <c r="AF7" i="204"/>
  <c r="G88" i="204"/>
  <c r="F88" i="204"/>
  <c r="AD7" i="204"/>
  <c r="E88" i="204"/>
  <c r="D88" i="204"/>
  <c r="AB7" i="204"/>
  <c r="C88" i="204"/>
  <c r="O87" i="204"/>
  <c r="N87" i="204"/>
  <c r="M87" i="204"/>
  <c r="L87" i="204"/>
  <c r="J87" i="204"/>
  <c r="AF6" i="204"/>
  <c r="G87" i="204"/>
  <c r="F87" i="204"/>
  <c r="AD6" i="204"/>
  <c r="E87" i="204"/>
  <c r="D87" i="204"/>
  <c r="AB6" i="204"/>
  <c r="C87" i="204"/>
  <c r="O86" i="204"/>
  <c r="N86" i="204"/>
  <c r="L86" i="204"/>
  <c r="J86" i="204"/>
  <c r="AF5" i="204"/>
  <c r="G86" i="204"/>
  <c r="F86" i="204"/>
  <c r="AD5" i="204"/>
  <c r="E86" i="204"/>
  <c r="D86" i="204"/>
  <c r="AB5" i="204"/>
  <c r="C86" i="204"/>
  <c r="O85" i="204"/>
  <c r="N85" i="204"/>
  <c r="M85" i="204"/>
  <c r="L85" i="204"/>
  <c r="J85" i="204"/>
  <c r="AF4" i="204"/>
  <c r="G85" i="204"/>
  <c r="F85" i="204"/>
  <c r="AD4" i="204"/>
  <c r="E85" i="204"/>
  <c r="D85" i="204"/>
  <c r="AB4" i="204"/>
  <c r="C85" i="204"/>
  <c r="N84" i="204"/>
  <c r="F84" i="204"/>
  <c r="J82" i="204"/>
  <c r="S1" i="204"/>
  <c r="C82" i="204"/>
  <c r="A64" i="204"/>
  <c r="A49" i="204"/>
  <c r="AB34" i="204"/>
  <c r="AB33" i="204"/>
  <c r="AB32" i="204"/>
  <c r="AB31" i="204"/>
  <c r="A31" i="204"/>
  <c r="AB30" i="204"/>
  <c r="AB29" i="204"/>
  <c r="AB28" i="204"/>
  <c r="AB27" i="204"/>
  <c r="AB26" i="204"/>
  <c r="AB25" i="204"/>
  <c r="AB24" i="204"/>
  <c r="AB23" i="204"/>
  <c r="AB22" i="204"/>
  <c r="AB21" i="204"/>
  <c r="AB20" i="204"/>
  <c r="AB19" i="204"/>
  <c r="AB18" i="204"/>
  <c r="G18" i="204"/>
  <c r="A18" i="204"/>
  <c r="AB17" i="204"/>
  <c r="AB16" i="204"/>
  <c r="AB15" i="204"/>
  <c r="D15" i="204"/>
  <c r="O13" i="204"/>
  <c r="O12" i="204"/>
  <c r="O11" i="204"/>
  <c r="O10" i="204"/>
  <c r="D10" i="204"/>
  <c r="O9" i="204"/>
  <c r="D9" i="204"/>
  <c r="O8" i="204"/>
  <c r="D8" i="204"/>
  <c r="A7" i="204"/>
  <c r="A4" i="204"/>
  <c r="AB2" i="204"/>
  <c r="A2" i="204"/>
  <c r="Y1" i="204"/>
  <c r="AD128" i="203"/>
  <c r="AB128" i="203"/>
  <c r="AD127" i="203"/>
  <c r="AB127" i="203"/>
  <c r="AD125" i="203"/>
  <c r="AB125" i="203"/>
  <c r="AD124" i="203"/>
  <c r="AB124" i="203"/>
  <c r="AB122" i="203"/>
  <c r="AB121" i="203"/>
  <c r="AB120" i="203"/>
  <c r="AB118" i="203"/>
  <c r="AD111" i="203"/>
  <c r="AB111" i="203"/>
  <c r="AD110" i="203"/>
  <c r="AB110" i="203"/>
  <c r="AD109" i="203"/>
  <c r="AB109" i="203"/>
  <c r="AD108" i="203"/>
  <c r="AB108" i="203"/>
  <c r="AD105" i="203"/>
  <c r="AB105" i="203"/>
  <c r="AD104" i="203"/>
  <c r="AB104" i="203"/>
  <c r="O90" i="203"/>
  <c r="N90" i="203"/>
  <c r="K90" i="203"/>
  <c r="AF9" i="203"/>
  <c r="G90" i="203"/>
  <c r="F90" i="203"/>
  <c r="AD9" i="203"/>
  <c r="E90" i="203"/>
  <c r="D90" i="203"/>
  <c r="AB9" i="203"/>
  <c r="C90" i="203"/>
  <c r="O89" i="203"/>
  <c r="N89" i="203"/>
  <c r="M89" i="203"/>
  <c r="L89" i="203"/>
  <c r="K89" i="203"/>
  <c r="AF8" i="203"/>
  <c r="G89" i="203"/>
  <c r="F89" i="203"/>
  <c r="AD8" i="203"/>
  <c r="E89" i="203"/>
  <c r="D89" i="203"/>
  <c r="AB8" i="203"/>
  <c r="C89" i="203"/>
  <c r="O88" i="203"/>
  <c r="N88" i="203"/>
  <c r="M88" i="203"/>
  <c r="J88" i="203"/>
  <c r="AF7" i="203"/>
  <c r="G88" i="203"/>
  <c r="F88" i="203"/>
  <c r="AD7" i="203"/>
  <c r="E88" i="203"/>
  <c r="D88" i="203"/>
  <c r="AB7" i="203"/>
  <c r="C88" i="203"/>
  <c r="O87" i="203"/>
  <c r="N87" i="203"/>
  <c r="M87" i="203"/>
  <c r="L87" i="203"/>
  <c r="J87" i="203"/>
  <c r="AF6" i="203"/>
  <c r="G87" i="203"/>
  <c r="F87" i="203"/>
  <c r="AD6" i="203"/>
  <c r="E87" i="203"/>
  <c r="D87" i="203"/>
  <c r="AB6" i="203"/>
  <c r="C87" i="203"/>
  <c r="O86" i="203"/>
  <c r="N86" i="203"/>
  <c r="J86" i="203"/>
  <c r="AF5" i="203"/>
  <c r="G86" i="203"/>
  <c r="F86" i="203"/>
  <c r="AD5" i="203"/>
  <c r="E86" i="203"/>
  <c r="D86" i="203"/>
  <c r="AB5" i="203"/>
  <c r="C86" i="203"/>
  <c r="O85" i="203"/>
  <c r="N85" i="203"/>
  <c r="M85" i="203"/>
  <c r="L85" i="203"/>
  <c r="J85" i="203"/>
  <c r="AF4" i="203"/>
  <c r="G85" i="203"/>
  <c r="F85" i="203"/>
  <c r="AD4" i="203"/>
  <c r="E85" i="203"/>
  <c r="D85" i="203"/>
  <c r="AB4" i="203"/>
  <c r="C85" i="203"/>
  <c r="N84" i="203"/>
  <c r="F84" i="203"/>
  <c r="J82" i="203"/>
  <c r="S1" i="203"/>
  <c r="C82" i="203"/>
  <c r="A64" i="203"/>
  <c r="AB34" i="203"/>
  <c r="AB33" i="203"/>
  <c r="AB32" i="203"/>
  <c r="AB31" i="203"/>
  <c r="A31" i="203"/>
  <c r="AB30" i="203"/>
  <c r="AB29" i="203"/>
  <c r="AB28" i="203"/>
  <c r="AB27" i="203"/>
  <c r="AB26" i="203"/>
  <c r="AB25" i="203"/>
  <c r="AB24" i="203"/>
  <c r="AB23" i="203"/>
  <c r="AB22" i="203"/>
  <c r="AB21" i="203"/>
  <c r="AB20" i="203"/>
  <c r="AB19" i="203"/>
  <c r="AB18" i="203"/>
  <c r="G18" i="203"/>
  <c r="AB17" i="203"/>
  <c r="AB16" i="203"/>
  <c r="AB15" i="203"/>
  <c r="D15" i="203"/>
  <c r="D14" i="203"/>
  <c r="O13" i="203"/>
  <c r="D13" i="203"/>
  <c r="O12" i="203"/>
  <c r="D12" i="203"/>
  <c r="O11" i="203"/>
  <c r="O10" i="203"/>
  <c r="D10" i="203"/>
  <c r="O9" i="203"/>
  <c r="D9" i="203"/>
  <c r="O8" i="203"/>
  <c r="D8" i="203"/>
  <c r="A7" i="203"/>
  <c r="A4" i="203"/>
  <c r="AB2" i="203"/>
  <c r="A2" i="203"/>
  <c r="Y1" i="203"/>
  <c r="AD128" i="202"/>
  <c r="AB128" i="202"/>
  <c r="AD127" i="202"/>
  <c r="AB127" i="202"/>
  <c r="AD125" i="202"/>
  <c r="AB125" i="202"/>
  <c r="AD124" i="202"/>
  <c r="AB124" i="202"/>
  <c r="AB122" i="202"/>
  <c r="AB121" i="202"/>
  <c r="AB120" i="202"/>
  <c r="AB118" i="202"/>
  <c r="AD111" i="202"/>
  <c r="AB111" i="202"/>
  <c r="AD110" i="202"/>
  <c r="AB110" i="202"/>
  <c r="AD109" i="202"/>
  <c r="AB109" i="202"/>
  <c r="AD108" i="202"/>
  <c r="AB108" i="202"/>
  <c r="AD105" i="202"/>
  <c r="AB105" i="202"/>
  <c r="AD104" i="202"/>
  <c r="AB104" i="202"/>
  <c r="O90" i="202"/>
  <c r="N90" i="202"/>
  <c r="L90" i="202"/>
  <c r="K90" i="202"/>
  <c r="AF9" i="202"/>
  <c r="G90" i="202"/>
  <c r="F90" i="202"/>
  <c r="AD9" i="202"/>
  <c r="E90" i="202"/>
  <c r="D90" i="202"/>
  <c r="AB9" i="202"/>
  <c r="C90" i="202"/>
  <c r="O89" i="202"/>
  <c r="N89" i="202"/>
  <c r="M89" i="202"/>
  <c r="L89" i="202"/>
  <c r="K89" i="202"/>
  <c r="AF8" i="202"/>
  <c r="G89" i="202"/>
  <c r="F89" i="202"/>
  <c r="AD8" i="202"/>
  <c r="E89" i="202"/>
  <c r="D89" i="202"/>
  <c r="AB8" i="202"/>
  <c r="C89" i="202"/>
  <c r="O88" i="202"/>
  <c r="N88" i="202"/>
  <c r="M88" i="202"/>
  <c r="J88" i="202"/>
  <c r="AF7" i="202"/>
  <c r="G88" i="202"/>
  <c r="F88" i="202"/>
  <c r="AD7" i="202"/>
  <c r="E88" i="202"/>
  <c r="D88" i="202"/>
  <c r="AB7" i="202"/>
  <c r="C88" i="202"/>
  <c r="O87" i="202"/>
  <c r="N87" i="202"/>
  <c r="M87" i="202"/>
  <c r="L87" i="202"/>
  <c r="J87" i="202"/>
  <c r="AF6" i="202"/>
  <c r="G87" i="202"/>
  <c r="F87" i="202"/>
  <c r="AD6" i="202"/>
  <c r="E87" i="202"/>
  <c r="D87" i="202"/>
  <c r="AB6" i="202"/>
  <c r="C87" i="202"/>
  <c r="O86" i="202"/>
  <c r="N86" i="202"/>
  <c r="L86" i="202"/>
  <c r="J86" i="202"/>
  <c r="AF5" i="202"/>
  <c r="G86" i="202"/>
  <c r="F86" i="202"/>
  <c r="AD5" i="202"/>
  <c r="E86" i="202"/>
  <c r="D86" i="202"/>
  <c r="AB5" i="202"/>
  <c r="C86" i="202"/>
  <c r="O85" i="202"/>
  <c r="N85" i="202"/>
  <c r="M85" i="202"/>
  <c r="L85" i="202"/>
  <c r="J85" i="202"/>
  <c r="AF4" i="202"/>
  <c r="G85" i="202"/>
  <c r="F85" i="202"/>
  <c r="AD4" i="202"/>
  <c r="E85" i="202"/>
  <c r="D85" i="202"/>
  <c r="AB4" i="202"/>
  <c r="C85" i="202"/>
  <c r="N84" i="202"/>
  <c r="F84" i="202"/>
  <c r="J82" i="202"/>
  <c r="S1" i="202"/>
  <c r="C82" i="202"/>
  <c r="A64" i="202"/>
  <c r="AB34" i="202"/>
  <c r="AB33" i="202"/>
  <c r="AB32" i="202"/>
  <c r="AB31" i="202"/>
  <c r="A31" i="202"/>
  <c r="AB30" i="202"/>
  <c r="AB29" i="202"/>
  <c r="AB28" i="202"/>
  <c r="AB27" i="202"/>
  <c r="AB26" i="202"/>
  <c r="AB25" i="202"/>
  <c r="AB24" i="202"/>
  <c r="AB23" i="202"/>
  <c r="AB22" i="202"/>
  <c r="AB21" i="202"/>
  <c r="AB20" i="202"/>
  <c r="AB19" i="202"/>
  <c r="AB18" i="202"/>
  <c r="G18" i="202"/>
  <c r="AB17" i="202"/>
  <c r="AB16" i="202"/>
  <c r="AB15" i="202"/>
  <c r="D15" i="202"/>
  <c r="D14" i="202"/>
  <c r="O13" i="202"/>
  <c r="D13" i="202"/>
  <c r="O12" i="202"/>
  <c r="D12" i="202"/>
  <c r="O11" i="202"/>
  <c r="O10" i="202"/>
  <c r="D10" i="202"/>
  <c r="O9" i="202"/>
  <c r="D9" i="202"/>
  <c r="O8" i="202"/>
  <c r="D8" i="202"/>
  <c r="A7" i="202"/>
  <c r="A4" i="202"/>
  <c r="AB2" i="202"/>
  <c r="A2" i="202"/>
  <c r="Y1" i="202"/>
  <c r="AD128" i="201"/>
  <c r="AB128" i="201"/>
  <c r="AD127" i="201"/>
  <c r="AB127" i="201"/>
  <c r="AD125" i="201"/>
  <c r="AB125" i="201"/>
  <c r="AD124" i="201"/>
  <c r="AB124" i="201"/>
  <c r="AB122" i="201"/>
  <c r="AB121" i="201"/>
  <c r="AB120" i="201"/>
  <c r="AB118" i="201"/>
  <c r="AD111" i="201"/>
  <c r="AB111" i="201"/>
  <c r="AD110" i="201"/>
  <c r="AB110" i="201"/>
  <c r="AD109" i="201"/>
  <c r="AB109" i="201"/>
  <c r="AD108" i="201"/>
  <c r="AB108" i="201"/>
  <c r="AD105" i="201"/>
  <c r="AB105" i="201"/>
  <c r="AD104" i="201"/>
  <c r="AB104" i="201"/>
  <c r="O90" i="201"/>
  <c r="N90" i="201"/>
  <c r="K90" i="201"/>
  <c r="AF9" i="201"/>
  <c r="G90" i="201"/>
  <c r="F90" i="201"/>
  <c r="AD9" i="201"/>
  <c r="E90" i="201"/>
  <c r="D90" i="201"/>
  <c r="AB9" i="201"/>
  <c r="C90" i="201"/>
  <c r="O89" i="201"/>
  <c r="N89" i="201"/>
  <c r="M89" i="201"/>
  <c r="L89" i="201"/>
  <c r="K89" i="201"/>
  <c r="AF8" i="201"/>
  <c r="G89" i="201"/>
  <c r="F89" i="201"/>
  <c r="AD8" i="201"/>
  <c r="E89" i="201"/>
  <c r="D89" i="201"/>
  <c r="AB8" i="201"/>
  <c r="C89" i="201"/>
  <c r="O88" i="201"/>
  <c r="N88" i="201"/>
  <c r="M88" i="201"/>
  <c r="J88" i="201"/>
  <c r="AF7" i="201"/>
  <c r="G88" i="201"/>
  <c r="F88" i="201"/>
  <c r="AD7" i="201"/>
  <c r="E88" i="201"/>
  <c r="D88" i="201"/>
  <c r="AB7" i="201"/>
  <c r="C88" i="201"/>
  <c r="O87" i="201"/>
  <c r="N87" i="201"/>
  <c r="M87" i="201"/>
  <c r="L87" i="201"/>
  <c r="J87" i="201"/>
  <c r="AF6" i="201"/>
  <c r="G87" i="201"/>
  <c r="F87" i="201"/>
  <c r="AD6" i="201"/>
  <c r="E87" i="201"/>
  <c r="D87" i="201"/>
  <c r="AB6" i="201"/>
  <c r="C87" i="201"/>
  <c r="O86" i="201"/>
  <c r="N86" i="201"/>
  <c r="J86" i="201"/>
  <c r="AF5" i="201"/>
  <c r="G86" i="201"/>
  <c r="F86" i="201"/>
  <c r="AD5" i="201"/>
  <c r="E86" i="201"/>
  <c r="D86" i="201"/>
  <c r="AB5" i="201"/>
  <c r="C86" i="201"/>
  <c r="O85" i="201"/>
  <c r="N85" i="201"/>
  <c r="M85" i="201"/>
  <c r="L85" i="201"/>
  <c r="J85" i="201"/>
  <c r="AF4" i="201"/>
  <c r="G85" i="201"/>
  <c r="F85" i="201"/>
  <c r="AD4" i="201"/>
  <c r="E85" i="201"/>
  <c r="D85" i="201"/>
  <c r="AB4" i="201"/>
  <c r="C85" i="201"/>
  <c r="N84" i="201"/>
  <c r="F84" i="201"/>
  <c r="J82" i="201"/>
  <c r="S1" i="201"/>
  <c r="C82" i="201"/>
  <c r="A64" i="201"/>
  <c r="AB34" i="201"/>
  <c r="AB33" i="201"/>
  <c r="AB32" i="201"/>
  <c r="AB31" i="201"/>
  <c r="A31" i="201"/>
  <c r="AB30" i="201"/>
  <c r="AB29" i="201"/>
  <c r="AB28" i="201"/>
  <c r="AB27" i="201"/>
  <c r="AB26" i="201"/>
  <c r="AB25" i="201"/>
  <c r="AB24" i="201"/>
  <c r="AB23" i="201"/>
  <c r="AB22" i="201"/>
  <c r="AB21" i="201"/>
  <c r="AB20" i="201"/>
  <c r="AB19" i="201"/>
  <c r="AB18" i="201"/>
  <c r="G18" i="201"/>
  <c r="AB17" i="201"/>
  <c r="AB16" i="201"/>
  <c r="AB15" i="201"/>
  <c r="D15" i="201"/>
  <c r="D14" i="201"/>
  <c r="O13" i="201"/>
  <c r="D13" i="201"/>
  <c r="O12" i="201"/>
  <c r="D12" i="201"/>
  <c r="O11" i="201"/>
  <c r="O10" i="201"/>
  <c r="D10" i="201"/>
  <c r="O9" i="201"/>
  <c r="D9" i="201"/>
  <c r="O8" i="201"/>
  <c r="D8" i="201"/>
  <c r="A7" i="201"/>
  <c r="A4" i="201"/>
  <c r="AB2" i="201"/>
  <c r="A2" i="201"/>
  <c r="Y1" i="201"/>
  <c r="AD128" i="200"/>
  <c r="AB128" i="200"/>
  <c r="AD127" i="200"/>
  <c r="AB127" i="200"/>
  <c r="AD125" i="200"/>
  <c r="AB125" i="200"/>
  <c r="AD124" i="200"/>
  <c r="AB124" i="200"/>
  <c r="AB122" i="200"/>
  <c r="AB121" i="200"/>
  <c r="AB120" i="200"/>
  <c r="AB118" i="200"/>
  <c r="AD111" i="200"/>
  <c r="AB111" i="200"/>
  <c r="AD110" i="200"/>
  <c r="AB110" i="200"/>
  <c r="AD109" i="200"/>
  <c r="AB109" i="200"/>
  <c r="AD108" i="200"/>
  <c r="AB108" i="200"/>
  <c r="AD105" i="200"/>
  <c r="AB105" i="200"/>
  <c r="AD104" i="200"/>
  <c r="AB104" i="200"/>
  <c r="O90" i="200"/>
  <c r="N90" i="200"/>
  <c r="L90" i="200"/>
  <c r="K90" i="200"/>
  <c r="AF9" i="200"/>
  <c r="G90" i="200"/>
  <c r="F90" i="200"/>
  <c r="AD9" i="200"/>
  <c r="E90" i="200"/>
  <c r="D90" i="200"/>
  <c r="AB9" i="200"/>
  <c r="C90" i="200"/>
  <c r="O89" i="200"/>
  <c r="N89" i="200"/>
  <c r="M89" i="200"/>
  <c r="L89" i="200"/>
  <c r="K89" i="200"/>
  <c r="AF8" i="200"/>
  <c r="G89" i="200"/>
  <c r="F89" i="200"/>
  <c r="AD8" i="200"/>
  <c r="E89" i="200"/>
  <c r="D89" i="200"/>
  <c r="AB8" i="200"/>
  <c r="C89" i="200"/>
  <c r="O88" i="200"/>
  <c r="N88" i="200"/>
  <c r="M88" i="200"/>
  <c r="J88" i="200"/>
  <c r="AF7" i="200"/>
  <c r="G88" i="200"/>
  <c r="F88" i="200"/>
  <c r="AD7" i="200"/>
  <c r="E88" i="200"/>
  <c r="D88" i="200"/>
  <c r="AB7" i="200"/>
  <c r="C88" i="200"/>
  <c r="O87" i="200"/>
  <c r="N87" i="200"/>
  <c r="M87" i="200"/>
  <c r="L87" i="200"/>
  <c r="J87" i="200"/>
  <c r="AF6" i="200"/>
  <c r="G87" i="200"/>
  <c r="F87" i="200"/>
  <c r="AD6" i="200"/>
  <c r="E87" i="200"/>
  <c r="D87" i="200"/>
  <c r="AB6" i="200"/>
  <c r="C87" i="200"/>
  <c r="O86" i="200"/>
  <c r="N86" i="200"/>
  <c r="L86" i="200"/>
  <c r="J86" i="200"/>
  <c r="AF5" i="200"/>
  <c r="G86" i="200"/>
  <c r="F86" i="200"/>
  <c r="AD5" i="200"/>
  <c r="E86" i="200"/>
  <c r="D86" i="200"/>
  <c r="AB5" i="200"/>
  <c r="C86" i="200"/>
  <c r="O85" i="200"/>
  <c r="N85" i="200"/>
  <c r="M85" i="200"/>
  <c r="L85" i="200"/>
  <c r="J85" i="200"/>
  <c r="AF4" i="200"/>
  <c r="G85" i="200"/>
  <c r="F85" i="200"/>
  <c r="AD4" i="200"/>
  <c r="E85" i="200"/>
  <c r="D85" i="200"/>
  <c r="AB4" i="200"/>
  <c r="C85" i="200"/>
  <c r="N84" i="200"/>
  <c r="F84" i="200"/>
  <c r="J82" i="200"/>
  <c r="S1" i="200"/>
  <c r="C82" i="200"/>
  <c r="A64" i="200"/>
  <c r="AB34" i="200"/>
  <c r="AB33" i="200"/>
  <c r="AB32" i="200"/>
  <c r="AB31" i="200"/>
  <c r="A31" i="200"/>
  <c r="AB30" i="200"/>
  <c r="AB29" i="200"/>
  <c r="AB28" i="200"/>
  <c r="AB27" i="200"/>
  <c r="AB26" i="200"/>
  <c r="AB25" i="200"/>
  <c r="AB24" i="200"/>
  <c r="AB23" i="200"/>
  <c r="AB22" i="200"/>
  <c r="AB21" i="200"/>
  <c r="AB20" i="200"/>
  <c r="AB19" i="200"/>
  <c r="AB18" i="200"/>
  <c r="G18" i="200"/>
  <c r="AB17" i="200"/>
  <c r="AB16" i="200"/>
  <c r="AB15" i="200"/>
  <c r="D15" i="200"/>
  <c r="D14" i="200"/>
  <c r="O13" i="200"/>
  <c r="D13" i="200"/>
  <c r="O12" i="200"/>
  <c r="D12" i="200"/>
  <c r="O11" i="200"/>
  <c r="O10" i="200"/>
  <c r="D10" i="200"/>
  <c r="O9" i="200"/>
  <c r="D9" i="200"/>
  <c r="O8" i="200"/>
  <c r="D8" i="200"/>
  <c r="A7" i="200"/>
  <c r="A4" i="200"/>
  <c r="AB2" i="200"/>
  <c r="A2" i="200"/>
  <c r="Y1" i="200"/>
  <c r="AD128" i="199"/>
  <c r="AB128" i="199"/>
  <c r="AD127" i="199"/>
  <c r="AB127" i="199"/>
  <c r="AD125" i="199"/>
  <c r="AB125" i="199"/>
  <c r="AD124" i="199"/>
  <c r="AB124" i="199"/>
  <c r="AB122" i="199"/>
  <c r="AB121" i="199"/>
  <c r="AB120" i="199"/>
  <c r="AB118" i="199"/>
  <c r="AD111" i="199"/>
  <c r="AB111" i="199"/>
  <c r="AD110" i="199"/>
  <c r="AB110" i="199"/>
  <c r="AD109" i="199"/>
  <c r="AB109" i="199"/>
  <c r="AD108" i="199"/>
  <c r="AB108" i="199"/>
  <c r="AD105" i="199"/>
  <c r="AB105" i="199"/>
  <c r="AD104" i="199"/>
  <c r="AB104" i="199"/>
  <c r="O90" i="199"/>
  <c r="N90" i="199"/>
  <c r="K90" i="199"/>
  <c r="AF9" i="199"/>
  <c r="G90" i="199"/>
  <c r="F90" i="199"/>
  <c r="AD9" i="199"/>
  <c r="E90" i="199"/>
  <c r="D90" i="199"/>
  <c r="AB9" i="199"/>
  <c r="C90" i="199"/>
  <c r="O89" i="199"/>
  <c r="N89" i="199"/>
  <c r="M89" i="199"/>
  <c r="L89" i="199"/>
  <c r="K89" i="199"/>
  <c r="AF8" i="199"/>
  <c r="G89" i="199"/>
  <c r="F89" i="199"/>
  <c r="AD8" i="199"/>
  <c r="E89" i="199"/>
  <c r="D89" i="199"/>
  <c r="AB8" i="199"/>
  <c r="C89" i="199"/>
  <c r="O88" i="199"/>
  <c r="N88" i="199"/>
  <c r="M88" i="199"/>
  <c r="J88" i="199"/>
  <c r="AF7" i="199"/>
  <c r="G88" i="199"/>
  <c r="F88" i="199"/>
  <c r="AD7" i="199"/>
  <c r="E88" i="199"/>
  <c r="D88" i="199"/>
  <c r="AB7" i="199"/>
  <c r="C88" i="199"/>
  <c r="O87" i="199"/>
  <c r="N87" i="199"/>
  <c r="M87" i="199"/>
  <c r="L87" i="199"/>
  <c r="J87" i="199"/>
  <c r="AF6" i="199"/>
  <c r="G87" i="199"/>
  <c r="F87" i="199"/>
  <c r="AD6" i="199"/>
  <c r="E87" i="199"/>
  <c r="D87" i="199"/>
  <c r="AB6" i="199"/>
  <c r="C87" i="199"/>
  <c r="O86" i="199"/>
  <c r="N86" i="199"/>
  <c r="J86" i="199"/>
  <c r="AF5" i="199"/>
  <c r="G86" i="199"/>
  <c r="F86" i="199"/>
  <c r="AD5" i="199"/>
  <c r="E86" i="199"/>
  <c r="D86" i="199"/>
  <c r="AB5" i="199"/>
  <c r="C86" i="199"/>
  <c r="O85" i="199"/>
  <c r="N85" i="199"/>
  <c r="M85" i="199"/>
  <c r="L85" i="199"/>
  <c r="J85" i="199"/>
  <c r="AF4" i="199"/>
  <c r="G85" i="199"/>
  <c r="F85" i="199"/>
  <c r="AD4" i="199"/>
  <c r="E85" i="199"/>
  <c r="D85" i="199"/>
  <c r="AB4" i="199"/>
  <c r="C85" i="199"/>
  <c r="N84" i="199"/>
  <c r="F84" i="199"/>
  <c r="J82" i="199"/>
  <c r="S1" i="199"/>
  <c r="C82" i="199"/>
  <c r="A64" i="199"/>
  <c r="AB34" i="199"/>
  <c r="AB33" i="199"/>
  <c r="AB32" i="199"/>
  <c r="AB31" i="199"/>
  <c r="A31" i="199"/>
  <c r="AB30" i="199"/>
  <c r="AB29" i="199"/>
  <c r="AB28" i="199"/>
  <c r="AB27" i="199"/>
  <c r="AB26" i="199"/>
  <c r="AB25" i="199"/>
  <c r="AB24" i="199"/>
  <c r="AB23" i="199"/>
  <c r="AB22" i="199"/>
  <c r="AB21" i="199"/>
  <c r="AB20" i="199"/>
  <c r="AB19" i="199"/>
  <c r="AB18" i="199"/>
  <c r="G18" i="199"/>
  <c r="AB17" i="199"/>
  <c r="AB16" i="199"/>
  <c r="AB15" i="199"/>
  <c r="D15" i="199"/>
  <c r="D14" i="199"/>
  <c r="O13" i="199"/>
  <c r="D13" i="199"/>
  <c r="O12" i="199"/>
  <c r="D12" i="199"/>
  <c r="O11" i="199"/>
  <c r="O10" i="199"/>
  <c r="D10" i="199"/>
  <c r="O9" i="199"/>
  <c r="D9" i="199"/>
  <c r="O8" i="199"/>
  <c r="D8" i="199"/>
  <c r="A7" i="199"/>
  <c r="A4" i="199"/>
  <c r="AB2" i="199"/>
  <c r="A2" i="199"/>
  <c r="Y1" i="199"/>
  <c r="AD128" i="198"/>
  <c r="AB128" i="198"/>
  <c r="AD127" i="198"/>
  <c r="AB127" i="198"/>
  <c r="AD125" i="198"/>
  <c r="AB125" i="198"/>
  <c r="AD124" i="198"/>
  <c r="AB124" i="198"/>
  <c r="AB122" i="198"/>
  <c r="AB121" i="198"/>
  <c r="AB120" i="198"/>
  <c r="AB118" i="198"/>
  <c r="AD111" i="198"/>
  <c r="AB111" i="198"/>
  <c r="AD110" i="198"/>
  <c r="AB110" i="198"/>
  <c r="AD109" i="198"/>
  <c r="AB109" i="198"/>
  <c r="AD108" i="198"/>
  <c r="AB108" i="198"/>
  <c r="AD105" i="198"/>
  <c r="AB105" i="198"/>
  <c r="AD104" i="198"/>
  <c r="AB104" i="198"/>
  <c r="O90" i="198"/>
  <c r="N90" i="198"/>
  <c r="L90" i="198"/>
  <c r="K90" i="198"/>
  <c r="AF9" i="198"/>
  <c r="G90" i="198"/>
  <c r="F90" i="198"/>
  <c r="AD9" i="198"/>
  <c r="E90" i="198"/>
  <c r="D90" i="198"/>
  <c r="AB9" i="198"/>
  <c r="C90" i="198"/>
  <c r="O89" i="198"/>
  <c r="N89" i="198"/>
  <c r="M89" i="198"/>
  <c r="L89" i="198"/>
  <c r="K89" i="198"/>
  <c r="AF8" i="198"/>
  <c r="G89" i="198"/>
  <c r="F89" i="198"/>
  <c r="AD8" i="198"/>
  <c r="E89" i="198"/>
  <c r="D89" i="198"/>
  <c r="AB8" i="198"/>
  <c r="C89" i="198"/>
  <c r="O88" i="198"/>
  <c r="N88" i="198"/>
  <c r="M88" i="198"/>
  <c r="J88" i="198"/>
  <c r="AF7" i="198"/>
  <c r="G88" i="198"/>
  <c r="F88" i="198"/>
  <c r="AD7" i="198"/>
  <c r="E88" i="198"/>
  <c r="D88" i="198"/>
  <c r="AB7" i="198"/>
  <c r="C88" i="198"/>
  <c r="O87" i="198"/>
  <c r="N87" i="198"/>
  <c r="M87" i="198"/>
  <c r="L87" i="198"/>
  <c r="J87" i="198"/>
  <c r="AF6" i="198"/>
  <c r="G87" i="198"/>
  <c r="F87" i="198"/>
  <c r="AD6" i="198"/>
  <c r="E87" i="198"/>
  <c r="D87" i="198"/>
  <c r="AB6" i="198"/>
  <c r="C87" i="198"/>
  <c r="O86" i="198"/>
  <c r="N86" i="198"/>
  <c r="L86" i="198"/>
  <c r="J86" i="198"/>
  <c r="AF5" i="198"/>
  <c r="G86" i="198"/>
  <c r="F86" i="198"/>
  <c r="AD5" i="198"/>
  <c r="E86" i="198"/>
  <c r="D86" i="198"/>
  <c r="AB5" i="198"/>
  <c r="C86" i="198"/>
  <c r="O85" i="198"/>
  <c r="N85" i="198"/>
  <c r="M85" i="198"/>
  <c r="L85" i="198"/>
  <c r="J85" i="198"/>
  <c r="AF4" i="198"/>
  <c r="G85" i="198"/>
  <c r="F85" i="198"/>
  <c r="AD4" i="198"/>
  <c r="E85" i="198"/>
  <c r="D85" i="198"/>
  <c r="AB4" i="198"/>
  <c r="C85" i="198"/>
  <c r="N84" i="198"/>
  <c r="F84" i="198"/>
  <c r="J82" i="198"/>
  <c r="S1" i="198"/>
  <c r="C82" i="198"/>
  <c r="A64" i="198"/>
  <c r="AB34" i="198"/>
  <c r="AB33" i="198"/>
  <c r="AB32" i="198"/>
  <c r="AB31" i="198"/>
  <c r="A31" i="198"/>
  <c r="AB30" i="198"/>
  <c r="AB29" i="198"/>
  <c r="AB28" i="198"/>
  <c r="AB27" i="198"/>
  <c r="AB26" i="198"/>
  <c r="AB25" i="198"/>
  <c r="AB24" i="198"/>
  <c r="AB23" i="198"/>
  <c r="AB22" i="198"/>
  <c r="AB21" i="198"/>
  <c r="AB20" i="198"/>
  <c r="AB19" i="198"/>
  <c r="AB18" i="198"/>
  <c r="G18" i="198"/>
  <c r="AB17" i="198"/>
  <c r="AB16" i="198"/>
  <c r="AB15" i="198"/>
  <c r="D15" i="198"/>
  <c r="D14" i="198"/>
  <c r="O13" i="198"/>
  <c r="D13" i="198"/>
  <c r="O12" i="198"/>
  <c r="D12" i="198"/>
  <c r="O11" i="198"/>
  <c r="O10" i="198"/>
  <c r="D10" i="198"/>
  <c r="O9" i="198"/>
  <c r="D9" i="198"/>
  <c r="O8" i="198"/>
  <c r="D8" i="198"/>
  <c r="A7" i="198"/>
  <c r="A4" i="198"/>
  <c r="AB2" i="198"/>
  <c r="A2" i="198"/>
  <c r="Y1" i="198"/>
  <c r="AD128" i="197"/>
  <c r="AB128" i="197"/>
  <c r="AD127" i="197"/>
  <c r="AB127" i="197"/>
  <c r="AD125" i="197"/>
  <c r="AB125" i="197"/>
  <c r="AD124" i="197"/>
  <c r="AB124" i="197"/>
  <c r="AB122" i="197"/>
  <c r="AB121" i="197"/>
  <c r="AB120" i="197"/>
  <c r="AB118" i="197"/>
  <c r="AD111" i="197"/>
  <c r="AB111" i="197"/>
  <c r="AD110" i="197"/>
  <c r="AB110" i="197"/>
  <c r="AD109" i="197"/>
  <c r="AB109" i="197"/>
  <c r="AD108" i="197"/>
  <c r="AB108" i="197"/>
  <c r="AD105" i="197"/>
  <c r="AB105" i="197"/>
  <c r="AD104" i="197"/>
  <c r="AB104" i="197"/>
  <c r="O90" i="197"/>
  <c r="N90" i="197"/>
  <c r="K90" i="197"/>
  <c r="AF9" i="197"/>
  <c r="G90" i="197"/>
  <c r="F90" i="197"/>
  <c r="AD9" i="197"/>
  <c r="E90" i="197"/>
  <c r="D90" i="197"/>
  <c r="AB9" i="197"/>
  <c r="C90" i="197"/>
  <c r="O89" i="197"/>
  <c r="N89" i="197"/>
  <c r="M89" i="197"/>
  <c r="L89" i="197"/>
  <c r="K89" i="197"/>
  <c r="AF8" i="197"/>
  <c r="G89" i="197"/>
  <c r="F89" i="197"/>
  <c r="AD8" i="197"/>
  <c r="E89" i="197"/>
  <c r="D89" i="197"/>
  <c r="AB8" i="197"/>
  <c r="C89" i="197"/>
  <c r="O88" i="197"/>
  <c r="N88" i="197"/>
  <c r="M88" i="197"/>
  <c r="J88" i="197"/>
  <c r="AF7" i="197"/>
  <c r="G88" i="197"/>
  <c r="F88" i="197"/>
  <c r="AD7" i="197"/>
  <c r="E88" i="197"/>
  <c r="D88" i="197"/>
  <c r="AB7" i="197"/>
  <c r="C88" i="197"/>
  <c r="O87" i="197"/>
  <c r="N87" i="197"/>
  <c r="M87" i="197"/>
  <c r="L87" i="197"/>
  <c r="J87" i="197"/>
  <c r="AF6" i="197"/>
  <c r="G87" i="197"/>
  <c r="F87" i="197"/>
  <c r="AD6" i="197"/>
  <c r="E87" i="197"/>
  <c r="D87" i="197"/>
  <c r="AB6" i="197"/>
  <c r="C87" i="197"/>
  <c r="O86" i="197"/>
  <c r="N86" i="197"/>
  <c r="J86" i="197"/>
  <c r="AF5" i="197"/>
  <c r="G86" i="197"/>
  <c r="F86" i="197"/>
  <c r="AD5" i="197"/>
  <c r="E86" i="197"/>
  <c r="D86" i="197"/>
  <c r="AB5" i="197"/>
  <c r="C86" i="197"/>
  <c r="O85" i="197"/>
  <c r="N85" i="197"/>
  <c r="M85" i="197"/>
  <c r="L85" i="197"/>
  <c r="J85" i="197"/>
  <c r="AF4" i="197"/>
  <c r="G85" i="197"/>
  <c r="F85" i="197"/>
  <c r="AD4" i="197"/>
  <c r="E85" i="197"/>
  <c r="D85" i="197"/>
  <c r="AB4" i="197"/>
  <c r="C85" i="197"/>
  <c r="N84" i="197"/>
  <c r="F84" i="197"/>
  <c r="J82" i="197"/>
  <c r="S1" i="197"/>
  <c r="C82" i="197"/>
  <c r="A64" i="197"/>
  <c r="AB34" i="197"/>
  <c r="AB33" i="197"/>
  <c r="AB32" i="197"/>
  <c r="AB31" i="197"/>
  <c r="A31" i="197"/>
  <c r="AB30" i="197"/>
  <c r="AB29" i="197"/>
  <c r="AB28" i="197"/>
  <c r="AB27" i="197"/>
  <c r="AB26" i="197"/>
  <c r="AB25" i="197"/>
  <c r="AB24" i="197"/>
  <c r="AB23" i="197"/>
  <c r="AB22" i="197"/>
  <c r="AB21" i="197"/>
  <c r="AB20" i="197"/>
  <c r="AB19" i="197"/>
  <c r="AB18" i="197"/>
  <c r="G18" i="197"/>
  <c r="AB17" i="197"/>
  <c r="AB16" i="197"/>
  <c r="AB15" i="197"/>
  <c r="D15" i="197"/>
  <c r="D14" i="197"/>
  <c r="O13" i="197"/>
  <c r="D13" i="197"/>
  <c r="O12" i="197"/>
  <c r="D12" i="197"/>
  <c r="O11" i="197"/>
  <c r="O10" i="197"/>
  <c r="D10" i="197"/>
  <c r="O9" i="197"/>
  <c r="D9" i="197"/>
  <c r="O8" i="197"/>
  <c r="D8" i="197"/>
  <c r="A7" i="197"/>
  <c r="A4" i="197"/>
  <c r="AB2" i="197"/>
  <c r="A2" i="197"/>
  <c r="Y1" i="197"/>
  <c r="AD128" i="196"/>
  <c r="AB128" i="196"/>
  <c r="AD127" i="196"/>
  <c r="AB127" i="196"/>
  <c r="AD125" i="196"/>
  <c r="AB125" i="196"/>
  <c r="AD124" i="196"/>
  <c r="AB124" i="196"/>
  <c r="AB122" i="196"/>
  <c r="AB121" i="196"/>
  <c r="AB120" i="196"/>
  <c r="AB118" i="196"/>
  <c r="AD111" i="196"/>
  <c r="AB111" i="196"/>
  <c r="AD110" i="196"/>
  <c r="AB110" i="196"/>
  <c r="AD109" i="196"/>
  <c r="AB109" i="196"/>
  <c r="AD108" i="196"/>
  <c r="AB108" i="196"/>
  <c r="AD105" i="196"/>
  <c r="AB105" i="196"/>
  <c r="AD104" i="196"/>
  <c r="AB104" i="196"/>
  <c r="O90" i="196"/>
  <c r="N90" i="196"/>
  <c r="L90" i="196"/>
  <c r="K90" i="196"/>
  <c r="AF9" i="196"/>
  <c r="G90" i="196"/>
  <c r="F90" i="196"/>
  <c r="AD9" i="196"/>
  <c r="E90" i="196"/>
  <c r="D90" i="196"/>
  <c r="AB9" i="196"/>
  <c r="C90" i="196"/>
  <c r="O89" i="196"/>
  <c r="N89" i="196"/>
  <c r="M89" i="196"/>
  <c r="L89" i="196"/>
  <c r="K89" i="196"/>
  <c r="AF8" i="196"/>
  <c r="G89" i="196"/>
  <c r="F89" i="196"/>
  <c r="AD8" i="196"/>
  <c r="E89" i="196"/>
  <c r="D89" i="196"/>
  <c r="AB8" i="196"/>
  <c r="C89" i="196"/>
  <c r="O88" i="196"/>
  <c r="N88" i="196"/>
  <c r="M88" i="196"/>
  <c r="J88" i="196"/>
  <c r="AF7" i="196"/>
  <c r="G88" i="196"/>
  <c r="F88" i="196"/>
  <c r="AD7" i="196"/>
  <c r="E88" i="196"/>
  <c r="D88" i="196"/>
  <c r="AB7" i="196"/>
  <c r="C88" i="196"/>
  <c r="O87" i="196"/>
  <c r="N87" i="196"/>
  <c r="M87" i="196"/>
  <c r="L87" i="196"/>
  <c r="J87" i="196"/>
  <c r="AF6" i="196"/>
  <c r="G87" i="196"/>
  <c r="F87" i="196"/>
  <c r="AD6" i="196"/>
  <c r="E87" i="196"/>
  <c r="D87" i="196"/>
  <c r="AB6" i="196"/>
  <c r="C87" i="196"/>
  <c r="O86" i="196"/>
  <c r="N86" i="196"/>
  <c r="L86" i="196"/>
  <c r="J86" i="196"/>
  <c r="AF5" i="196"/>
  <c r="G86" i="196"/>
  <c r="F86" i="196"/>
  <c r="AD5" i="196"/>
  <c r="E86" i="196"/>
  <c r="D86" i="196"/>
  <c r="AB5" i="196"/>
  <c r="C86" i="196"/>
  <c r="O85" i="196"/>
  <c r="N85" i="196"/>
  <c r="M85" i="196"/>
  <c r="L85" i="196"/>
  <c r="J85" i="196"/>
  <c r="AF4" i="196"/>
  <c r="G85" i="196"/>
  <c r="F85" i="196"/>
  <c r="AD4" i="196"/>
  <c r="E85" i="196"/>
  <c r="D85" i="196"/>
  <c r="AB4" i="196"/>
  <c r="C85" i="196"/>
  <c r="N84" i="196"/>
  <c r="F84" i="196"/>
  <c r="J82" i="196"/>
  <c r="S1" i="196"/>
  <c r="C82" i="196"/>
  <c r="A64" i="196"/>
  <c r="AB34" i="196"/>
  <c r="AB33" i="196"/>
  <c r="AB32" i="196"/>
  <c r="AB31" i="196"/>
  <c r="A31" i="196"/>
  <c r="AB30" i="196"/>
  <c r="AB29" i="196"/>
  <c r="AB28" i="196"/>
  <c r="AB27" i="196"/>
  <c r="AB26" i="196"/>
  <c r="AB25" i="196"/>
  <c r="AB24" i="196"/>
  <c r="AB23" i="196"/>
  <c r="AB22" i="196"/>
  <c r="AB21" i="196"/>
  <c r="AB20" i="196"/>
  <c r="AB19" i="196"/>
  <c r="AB18" i="196"/>
  <c r="G18" i="196"/>
  <c r="AB17" i="196"/>
  <c r="AB16" i="196"/>
  <c r="AB15" i="196"/>
  <c r="D15" i="196"/>
  <c r="D14" i="196"/>
  <c r="O13" i="196"/>
  <c r="D13" i="196"/>
  <c r="O12" i="196"/>
  <c r="D12" i="196"/>
  <c r="O11" i="196"/>
  <c r="O10" i="196"/>
  <c r="D10" i="196"/>
  <c r="O9" i="196"/>
  <c r="D9" i="196"/>
  <c r="O8" i="196"/>
  <c r="D8" i="196"/>
  <c r="A7" i="196"/>
  <c r="A4" i="196"/>
  <c r="AB2" i="196"/>
  <c r="A2" i="196"/>
  <c r="Y1" i="196"/>
  <c r="AD128" i="195"/>
  <c r="O10" i="195"/>
  <c r="AB128" i="195"/>
  <c r="AD127" i="195"/>
  <c r="O9" i="195"/>
  <c r="AB127" i="195"/>
  <c r="AD125" i="195"/>
  <c r="AB125" i="195"/>
  <c r="AD124" i="195"/>
  <c r="AB124" i="195"/>
  <c r="AB122" i="195"/>
  <c r="AB121" i="195"/>
  <c r="AB120" i="195"/>
  <c r="AB118" i="195"/>
  <c r="AD111" i="195"/>
  <c r="AB111" i="195"/>
  <c r="AD110" i="195"/>
  <c r="D14" i="195"/>
  <c r="AB110" i="195"/>
  <c r="AD109" i="195"/>
  <c r="D13" i="195"/>
  <c r="AB109" i="195"/>
  <c r="AD108" i="195"/>
  <c r="D12" i="195"/>
  <c r="AB108" i="195"/>
  <c r="AD105" i="195"/>
  <c r="AB105" i="195"/>
  <c r="AD104" i="195"/>
  <c r="AB104" i="195"/>
  <c r="O90" i="195"/>
  <c r="N90" i="195"/>
  <c r="K90" i="195"/>
  <c r="AF9" i="195"/>
  <c r="G90" i="195"/>
  <c r="F90" i="195"/>
  <c r="AD9" i="195"/>
  <c r="E90" i="195"/>
  <c r="D90" i="195"/>
  <c r="AB9" i="195"/>
  <c r="C90" i="195"/>
  <c r="O89" i="195"/>
  <c r="N89" i="195"/>
  <c r="M89" i="195"/>
  <c r="L89" i="195"/>
  <c r="K89" i="195"/>
  <c r="AF8" i="195"/>
  <c r="G89" i="195"/>
  <c r="F89" i="195"/>
  <c r="AD8" i="195"/>
  <c r="E89" i="195"/>
  <c r="D89" i="195"/>
  <c r="AB8" i="195"/>
  <c r="C89" i="195"/>
  <c r="O88" i="195"/>
  <c r="N88" i="195"/>
  <c r="M88" i="195"/>
  <c r="J88" i="195"/>
  <c r="AF7" i="195"/>
  <c r="G88" i="195"/>
  <c r="F88" i="195"/>
  <c r="AD7" i="195"/>
  <c r="E88" i="195"/>
  <c r="D88" i="195"/>
  <c r="AB7" i="195"/>
  <c r="C88" i="195"/>
  <c r="O87" i="195"/>
  <c r="N87" i="195"/>
  <c r="M87" i="195"/>
  <c r="L87" i="195"/>
  <c r="J87" i="195"/>
  <c r="AF6" i="195"/>
  <c r="G87" i="195"/>
  <c r="F87" i="195"/>
  <c r="AD6" i="195"/>
  <c r="E87" i="195"/>
  <c r="D87" i="195"/>
  <c r="AB6" i="195"/>
  <c r="C87" i="195"/>
  <c r="O86" i="195"/>
  <c r="N86" i="195"/>
  <c r="J86" i="195"/>
  <c r="AF5" i="195"/>
  <c r="G86" i="195"/>
  <c r="F86" i="195"/>
  <c r="AD5" i="195"/>
  <c r="E86" i="195"/>
  <c r="D86" i="195"/>
  <c r="AB5" i="195"/>
  <c r="C86" i="195"/>
  <c r="O85" i="195"/>
  <c r="N85" i="195"/>
  <c r="M85" i="195"/>
  <c r="L85" i="195"/>
  <c r="J85" i="195"/>
  <c r="AF4" i="195"/>
  <c r="G85" i="195"/>
  <c r="F85" i="195"/>
  <c r="AD4" i="195"/>
  <c r="E85" i="195"/>
  <c r="D85" i="195"/>
  <c r="AB4" i="195"/>
  <c r="C85" i="195"/>
  <c r="N84" i="195"/>
  <c r="F84" i="195"/>
  <c r="J82" i="195"/>
  <c r="S1" i="195"/>
  <c r="C82" i="195"/>
  <c r="A64" i="195"/>
  <c r="A49" i="195"/>
  <c r="AB34" i="195"/>
  <c r="AB33" i="195"/>
  <c r="AB32" i="195"/>
  <c r="AB31" i="195"/>
  <c r="A31" i="195"/>
  <c r="AB30" i="195"/>
  <c r="AB29" i="195"/>
  <c r="AB28" i="195"/>
  <c r="AB27" i="195"/>
  <c r="AB26" i="195"/>
  <c r="AB25" i="195"/>
  <c r="AB24" i="195"/>
  <c r="AB23" i="195"/>
  <c r="AB22" i="195"/>
  <c r="AB21" i="195"/>
  <c r="AB20" i="195"/>
  <c r="AB19" i="195"/>
  <c r="AB18" i="195"/>
  <c r="G18" i="195"/>
  <c r="A18" i="195"/>
  <c r="AB17" i="195"/>
  <c r="AB16" i="195"/>
  <c r="AB15" i="195"/>
  <c r="D15" i="195"/>
  <c r="O13" i="195"/>
  <c r="O12" i="195"/>
  <c r="O11" i="195"/>
  <c r="D10" i="195"/>
  <c r="D9" i="195"/>
  <c r="O8" i="195"/>
  <c r="D8" i="195"/>
  <c r="A7" i="195"/>
  <c r="A4" i="195"/>
  <c r="AB2" i="195"/>
  <c r="A2" i="195"/>
  <c r="Y1" i="195"/>
  <c r="AD128" i="194"/>
  <c r="AB128" i="194"/>
  <c r="AD127" i="194"/>
  <c r="AB127" i="194"/>
  <c r="AD125" i="194"/>
  <c r="AB125" i="194"/>
  <c r="AD124" i="194"/>
  <c r="AB124" i="194"/>
  <c r="AB122" i="194"/>
  <c r="AB121" i="194"/>
  <c r="AB120" i="194"/>
  <c r="AB118" i="194"/>
  <c r="AD111" i="194"/>
  <c r="AB111" i="194"/>
  <c r="AD110" i="194"/>
  <c r="AB110" i="194"/>
  <c r="AD109" i="194"/>
  <c r="AB109" i="194"/>
  <c r="AD108" i="194"/>
  <c r="AB108" i="194"/>
  <c r="AD105" i="194"/>
  <c r="AB105" i="194"/>
  <c r="AD104" i="194"/>
  <c r="AB104" i="194"/>
  <c r="O90" i="194"/>
  <c r="N90" i="194"/>
  <c r="L90" i="194"/>
  <c r="K90" i="194"/>
  <c r="AF9" i="194"/>
  <c r="G90" i="194"/>
  <c r="F90" i="194"/>
  <c r="AD9" i="194"/>
  <c r="E90" i="194"/>
  <c r="D90" i="194"/>
  <c r="AB9" i="194"/>
  <c r="C90" i="194"/>
  <c r="O89" i="194"/>
  <c r="N89" i="194"/>
  <c r="M89" i="194"/>
  <c r="L89" i="194"/>
  <c r="K89" i="194"/>
  <c r="AF8" i="194"/>
  <c r="G89" i="194"/>
  <c r="F89" i="194"/>
  <c r="AD8" i="194"/>
  <c r="E89" i="194"/>
  <c r="D89" i="194"/>
  <c r="AB8" i="194"/>
  <c r="C89" i="194"/>
  <c r="O88" i="194"/>
  <c r="N88" i="194"/>
  <c r="M88" i="194"/>
  <c r="J88" i="194"/>
  <c r="AF7" i="194"/>
  <c r="G88" i="194"/>
  <c r="F88" i="194"/>
  <c r="AD7" i="194"/>
  <c r="E88" i="194"/>
  <c r="D88" i="194"/>
  <c r="AB7" i="194"/>
  <c r="C88" i="194"/>
  <c r="O87" i="194"/>
  <c r="N87" i="194"/>
  <c r="M87" i="194"/>
  <c r="L87" i="194"/>
  <c r="J87" i="194"/>
  <c r="AF6" i="194"/>
  <c r="G87" i="194"/>
  <c r="F87" i="194"/>
  <c r="AD6" i="194"/>
  <c r="E87" i="194"/>
  <c r="D87" i="194"/>
  <c r="AB6" i="194"/>
  <c r="C87" i="194"/>
  <c r="O86" i="194"/>
  <c r="N86" i="194"/>
  <c r="L86" i="194"/>
  <c r="J86" i="194"/>
  <c r="AF5" i="194"/>
  <c r="G86" i="194"/>
  <c r="F86" i="194"/>
  <c r="AD5" i="194"/>
  <c r="E86" i="194"/>
  <c r="D86" i="194"/>
  <c r="AB5" i="194"/>
  <c r="C86" i="194"/>
  <c r="O85" i="194"/>
  <c r="N85" i="194"/>
  <c r="M85" i="194"/>
  <c r="L85" i="194"/>
  <c r="J85" i="194"/>
  <c r="AF4" i="194"/>
  <c r="G85" i="194"/>
  <c r="F85" i="194"/>
  <c r="AD4" i="194"/>
  <c r="E85" i="194"/>
  <c r="D85" i="194"/>
  <c r="AB4" i="194"/>
  <c r="C85" i="194"/>
  <c r="N84" i="194"/>
  <c r="F84" i="194"/>
  <c r="J82" i="194"/>
  <c r="S1" i="194"/>
  <c r="C82" i="194"/>
  <c r="A64" i="194"/>
  <c r="AB34" i="194"/>
  <c r="AB33" i="194"/>
  <c r="AB32" i="194"/>
  <c r="AB31" i="194"/>
  <c r="A31" i="194"/>
  <c r="AB30" i="194"/>
  <c r="AB29" i="194"/>
  <c r="AB28" i="194"/>
  <c r="AB27" i="194"/>
  <c r="AB26" i="194"/>
  <c r="AB25" i="194"/>
  <c r="AB24" i="194"/>
  <c r="AB23" i="194"/>
  <c r="AB22" i="194"/>
  <c r="AB21" i="194"/>
  <c r="AB20" i="194"/>
  <c r="AB19" i="194"/>
  <c r="AB18" i="194"/>
  <c r="G18" i="194"/>
  <c r="AB17" i="194"/>
  <c r="AB16" i="194"/>
  <c r="AB15" i="194"/>
  <c r="D15" i="194"/>
  <c r="D14" i="194"/>
  <c r="O13" i="194"/>
  <c r="D13" i="194"/>
  <c r="O12" i="194"/>
  <c r="D12" i="194"/>
  <c r="O11" i="194"/>
  <c r="O10" i="194"/>
  <c r="D10" i="194"/>
  <c r="O9" i="194"/>
  <c r="D9" i="194"/>
  <c r="O8" i="194"/>
  <c r="D8" i="194"/>
  <c r="A7" i="194"/>
  <c r="A4" i="194"/>
  <c r="AB2" i="194"/>
  <c r="A2" i="194"/>
  <c r="Y1" i="194"/>
  <c r="AD128" i="193"/>
  <c r="AB128" i="193"/>
  <c r="AD127" i="193"/>
  <c r="AB127" i="193"/>
  <c r="AD125" i="193"/>
  <c r="AB125" i="193"/>
  <c r="AD124" i="193"/>
  <c r="AB124" i="193"/>
  <c r="AB122" i="193"/>
  <c r="AB121" i="193"/>
  <c r="AB120" i="193"/>
  <c r="AB118" i="193"/>
  <c r="AD111" i="193"/>
  <c r="AB111" i="193"/>
  <c r="AD110" i="193"/>
  <c r="AB110" i="193"/>
  <c r="AD109" i="193"/>
  <c r="AB109" i="193"/>
  <c r="AD108" i="193"/>
  <c r="AB108" i="193"/>
  <c r="AD105" i="193"/>
  <c r="AB105" i="193"/>
  <c r="AD104" i="193"/>
  <c r="AB104" i="193"/>
  <c r="O90" i="193"/>
  <c r="N90" i="193"/>
  <c r="K90" i="193"/>
  <c r="AF9" i="193"/>
  <c r="G90" i="193"/>
  <c r="F90" i="193"/>
  <c r="AD9" i="193"/>
  <c r="E90" i="193"/>
  <c r="D90" i="193"/>
  <c r="AB9" i="193"/>
  <c r="C90" i="193"/>
  <c r="O89" i="193"/>
  <c r="N89" i="193"/>
  <c r="M89" i="193"/>
  <c r="L89" i="193"/>
  <c r="K89" i="193"/>
  <c r="AF8" i="193"/>
  <c r="G89" i="193"/>
  <c r="F89" i="193"/>
  <c r="AD8" i="193"/>
  <c r="E89" i="193"/>
  <c r="D89" i="193"/>
  <c r="AB8" i="193"/>
  <c r="C89" i="193"/>
  <c r="O88" i="193"/>
  <c r="N88" i="193"/>
  <c r="M88" i="193"/>
  <c r="L88" i="193"/>
  <c r="J88" i="193"/>
  <c r="AF7" i="193"/>
  <c r="G88" i="193"/>
  <c r="F88" i="193"/>
  <c r="AD7" i="193"/>
  <c r="E88" i="193"/>
  <c r="D88" i="193"/>
  <c r="AB7" i="193"/>
  <c r="C88" i="193"/>
  <c r="O87" i="193"/>
  <c r="N87" i="193"/>
  <c r="M87" i="193"/>
  <c r="L87" i="193"/>
  <c r="J87" i="193"/>
  <c r="AF6" i="193"/>
  <c r="G87" i="193"/>
  <c r="F87" i="193"/>
  <c r="AD6" i="193"/>
  <c r="E87" i="193"/>
  <c r="D87" i="193"/>
  <c r="AB6" i="193"/>
  <c r="C87" i="193"/>
  <c r="O86" i="193"/>
  <c r="N86" i="193"/>
  <c r="L86" i="193"/>
  <c r="J86" i="193"/>
  <c r="AF5" i="193"/>
  <c r="G86" i="193"/>
  <c r="F86" i="193"/>
  <c r="AD5" i="193"/>
  <c r="E86" i="193"/>
  <c r="D86" i="193"/>
  <c r="AB5" i="193"/>
  <c r="C86" i="193"/>
  <c r="O85" i="193"/>
  <c r="N85" i="193"/>
  <c r="M85" i="193"/>
  <c r="L85" i="193"/>
  <c r="J85" i="193"/>
  <c r="AF4" i="193"/>
  <c r="G85" i="193"/>
  <c r="F85" i="193"/>
  <c r="AD4" i="193"/>
  <c r="E85" i="193"/>
  <c r="D85" i="193"/>
  <c r="AB4" i="193"/>
  <c r="C85" i="193"/>
  <c r="N84" i="193"/>
  <c r="F84" i="193"/>
  <c r="J82" i="193"/>
  <c r="S1" i="193"/>
  <c r="C82" i="193"/>
  <c r="A64" i="193"/>
  <c r="A49" i="193"/>
  <c r="AB34" i="193"/>
  <c r="AB33" i="193"/>
  <c r="AB32" i="193"/>
  <c r="AB31" i="193"/>
  <c r="A31" i="193"/>
  <c r="AB30" i="193"/>
  <c r="AB29" i="193"/>
  <c r="AB28" i="193"/>
  <c r="AB27" i="193"/>
  <c r="AB26" i="193"/>
  <c r="AB25" i="193"/>
  <c r="AB24" i="193"/>
  <c r="AB23" i="193"/>
  <c r="AB22" i="193"/>
  <c r="AB21" i="193"/>
  <c r="AB20" i="193"/>
  <c r="AB19" i="193"/>
  <c r="AB18" i="193"/>
  <c r="G18" i="193"/>
  <c r="A18" i="193"/>
  <c r="AB17" i="193"/>
  <c r="AB16" i="193"/>
  <c r="AB15" i="193"/>
  <c r="D15" i="193"/>
  <c r="D14" i="193"/>
  <c r="O13" i="193"/>
  <c r="D13" i="193"/>
  <c r="O12" i="193"/>
  <c r="D12" i="193"/>
  <c r="O11" i="193"/>
  <c r="O10" i="193"/>
  <c r="D10" i="193"/>
  <c r="O9" i="193"/>
  <c r="D9" i="193"/>
  <c r="O8" i="193"/>
  <c r="D8" i="193"/>
  <c r="A7" i="193"/>
  <c r="A4" i="193"/>
  <c r="AB2" i="193"/>
  <c r="A2" i="193"/>
  <c r="Y1" i="193"/>
  <c r="AD128" i="192"/>
  <c r="AB128" i="192"/>
  <c r="AD127" i="192"/>
  <c r="AB127" i="192"/>
  <c r="AD125" i="192"/>
  <c r="AB125" i="192"/>
  <c r="AD124" i="192"/>
  <c r="AB124" i="192"/>
  <c r="AB122" i="192"/>
  <c r="AB121" i="192"/>
  <c r="AB120" i="192"/>
  <c r="AB118" i="192"/>
  <c r="AD111" i="192"/>
  <c r="AB111" i="192"/>
  <c r="AD110" i="192"/>
  <c r="AB110" i="192"/>
  <c r="AD109" i="192"/>
  <c r="AB109" i="192"/>
  <c r="AD108" i="192"/>
  <c r="AB108" i="192"/>
  <c r="AD105" i="192"/>
  <c r="AB105" i="192"/>
  <c r="AD104" i="192"/>
  <c r="AB104" i="192"/>
  <c r="O90" i="192"/>
  <c r="N90" i="192"/>
  <c r="M90" i="192"/>
  <c r="K90" i="192"/>
  <c r="AF9" i="192"/>
  <c r="G90" i="192"/>
  <c r="F90" i="192"/>
  <c r="AD9" i="192"/>
  <c r="E90" i="192"/>
  <c r="D90" i="192"/>
  <c r="AB9" i="192"/>
  <c r="C90" i="192"/>
  <c r="O89" i="192"/>
  <c r="N89" i="192"/>
  <c r="M89" i="192"/>
  <c r="L89" i="192"/>
  <c r="K89" i="192"/>
  <c r="AF8" i="192"/>
  <c r="G89" i="192"/>
  <c r="F89" i="192"/>
  <c r="AD8" i="192"/>
  <c r="E89" i="192"/>
  <c r="D89" i="192"/>
  <c r="AB8" i="192"/>
  <c r="C89" i="192"/>
  <c r="O88" i="192"/>
  <c r="N88" i="192"/>
  <c r="M88" i="192"/>
  <c r="L88" i="192"/>
  <c r="J88" i="192"/>
  <c r="AF7" i="192"/>
  <c r="G88" i="192"/>
  <c r="F88" i="192"/>
  <c r="AD7" i="192"/>
  <c r="E88" i="192"/>
  <c r="D88" i="192"/>
  <c r="AB7" i="192"/>
  <c r="C88" i="192"/>
  <c r="O87" i="192"/>
  <c r="N87" i="192"/>
  <c r="M87" i="192"/>
  <c r="L87" i="192"/>
  <c r="J87" i="192"/>
  <c r="AF6" i="192"/>
  <c r="G87" i="192"/>
  <c r="F87" i="192"/>
  <c r="AD6" i="192"/>
  <c r="E87" i="192"/>
  <c r="D87" i="192"/>
  <c r="AB6" i="192"/>
  <c r="C87" i="192"/>
  <c r="O86" i="192"/>
  <c r="N86" i="192"/>
  <c r="M86" i="192"/>
  <c r="J86" i="192"/>
  <c r="AF5" i="192"/>
  <c r="G86" i="192"/>
  <c r="F86" i="192"/>
  <c r="AD5" i="192"/>
  <c r="E86" i="192"/>
  <c r="D86" i="192"/>
  <c r="AB5" i="192"/>
  <c r="C86" i="192"/>
  <c r="O85" i="192"/>
  <c r="N85" i="192"/>
  <c r="M85" i="192"/>
  <c r="L85" i="192"/>
  <c r="J85" i="192"/>
  <c r="AF4" i="192"/>
  <c r="G85" i="192"/>
  <c r="F85" i="192"/>
  <c r="AD4" i="192"/>
  <c r="E85" i="192"/>
  <c r="D85" i="192"/>
  <c r="AB4" i="192"/>
  <c r="C85" i="192"/>
  <c r="N84" i="192"/>
  <c r="F84" i="192"/>
  <c r="J82" i="192"/>
  <c r="S1" i="192"/>
  <c r="C82" i="192"/>
  <c r="A64" i="192"/>
  <c r="AB34" i="192"/>
  <c r="AB33" i="192"/>
  <c r="AB32" i="192"/>
  <c r="AB31" i="192"/>
  <c r="A31" i="192"/>
  <c r="AB30" i="192"/>
  <c r="AB29" i="192"/>
  <c r="AB28" i="192"/>
  <c r="AB27" i="192"/>
  <c r="AB26" i="192"/>
  <c r="AB25" i="192"/>
  <c r="AB24" i="192"/>
  <c r="AB23" i="192"/>
  <c r="AB22" i="192"/>
  <c r="AB21" i="192"/>
  <c r="AB20" i="192"/>
  <c r="AB19" i="192"/>
  <c r="AB18" i="192"/>
  <c r="G18" i="192"/>
  <c r="AB17" i="192"/>
  <c r="AB16" i="192"/>
  <c r="AB15" i="192"/>
  <c r="D15" i="192"/>
  <c r="D14" i="192"/>
  <c r="O13" i="192"/>
  <c r="D13" i="192"/>
  <c r="O12" i="192"/>
  <c r="D12" i="192"/>
  <c r="O11" i="192"/>
  <c r="O10" i="192"/>
  <c r="D10" i="192"/>
  <c r="O9" i="192"/>
  <c r="D9" i="192"/>
  <c r="O8" i="192"/>
  <c r="D8" i="192"/>
  <c r="A7" i="192"/>
  <c r="A4" i="192"/>
  <c r="AB2" i="192"/>
  <c r="A2" i="192"/>
  <c r="Y1" i="192"/>
  <c r="AD128" i="191"/>
  <c r="AB128" i="191"/>
  <c r="AD127" i="191"/>
  <c r="AB127" i="191"/>
  <c r="AD125" i="191"/>
  <c r="AB125" i="191"/>
  <c r="AD124" i="191"/>
  <c r="AB124" i="191"/>
  <c r="AB122" i="191"/>
  <c r="AB121" i="191"/>
  <c r="AB120" i="191"/>
  <c r="AB118" i="191"/>
  <c r="AD111" i="191"/>
  <c r="AB111" i="191"/>
  <c r="AD110" i="191"/>
  <c r="AB110" i="191"/>
  <c r="AD109" i="191"/>
  <c r="AB109" i="191"/>
  <c r="AD108" i="191"/>
  <c r="AB108" i="191"/>
  <c r="AD105" i="191"/>
  <c r="AB105" i="191"/>
  <c r="AD104" i="191"/>
  <c r="AB104" i="191"/>
  <c r="O90" i="191"/>
  <c r="N90" i="191"/>
  <c r="M90" i="191"/>
  <c r="K90" i="191"/>
  <c r="AF9" i="191"/>
  <c r="G90" i="191"/>
  <c r="F90" i="191"/>
  <c r="AD9" i="191"/>
  <c r="E90" i="191"/>
  <c r="D90" i="191"/>
  <c r="AB9" i="191"/>
  <c r="C90" i="191"/>
  <c r="O89" i="191"/>
  <c r="N89" i="191"/>
  <c r="M89" i="191"/>
  <c r="L89" i="191"/>
  <c r="K89" i="191"/>
  <c r="AF8" i="191"/>
  <c r="G89" i="191"/>
  <c r="F89" i="191"/>
  <c r="AD8" i="191"/>
  <c r="E89" i="191"/>
  <c r="D89" i="191"/>
  <c r="AB8" i="191"/>
  <c r="C89" i="191"/>
  <c r="O88" i="191"/>
  <c r="N88" i="191"/>
  <c r="M88" i="191"/>
  <c r="L88" i="191"/>
  <c r="J88" i="191"/>
  <c r="AF7" i="191"/>
  <c r="G88" i="191"/>
  <c r="F88" i="191"/>
  <c r="AD7" i="191"/>
  <c r="E88" i="191"/>
  <c r="D88" i="191"/>
  <c r="AB7" i="191"/>
  <c r="C88" i="191"/>
  <c r="O87" i="191"/>
  <c r="N87" i="191"/>
  <c r="M87" i="191"/>
  <c r="L87" i="191"/>
  <c r="J87" i="191"/>
  <c r="AF6" i="191"/>
  <c r="G87" i="191"/>
  <c r="F87" i="191"/>
  <c r="AD6" i="191"/>
  <c r="E87" i="191"/>
  <c r="D87" i="191"/>
  <c r="AB6" i="191"/>
  <c r="C87" i="191"/>
  <c r="O86" i="191"/>
  <c r="N86" i="191"/>
  <c r="M86" i="191"/>
  <c r="J86" i="191"/>
  <c r="AF5" i="191"/>
  <c r="G86" i="191"/>
  <c r="F86" i="191"/>
  <c r="AD5" i="191"/>
  <c r="E86" i="191"/>
  <c r="D86" i="191"/>
  <c r="AB5" i="191"/>
  <c r="C86" i="191"/>
  <c r="O85" i="191"/>
  <c r="N85" i="191"/>
  <c r="M85" i="191"/>
  <c r="L85" i="191"/>
  <c r="J85" i="191"/>
  <c r="AF4" i="191"/>
  <c r="G85" i="191"/>
  <c r="F85" i="191"/>
  <c r="AD4" i="191"/>
  <c r="E85" i="191"/>
  <c r="D85" i="191"/>
  <c r="AB4" i="191"/>
  <c r="C85" i="191"/>
  <c r="N84" i="191"/>
  <c r="F84" i="191"/>
  <c r="J82" i="191"/>
  <c r="S1" i="191"/>
  <c r="C82" i="191"/>
  <c r="A64" i="191"/>
  <c r="AB34" i="191"/>
  <c r="AB33" i="191"/>
  <c r="AB32" i="191"/>
  <c r="AB31" i="191"/>
  <c r="A31" i="191"/>
  <c r="AB30" i="191"/>
  <c r="AB29" i="191"/>
  <c r="AB28" i="191"/>
  <c r="AB27" i="191"/>
  <c r="AB26" i="191"/>
  <c r="AB25" i="191"/>
  <c r="AB24" i="191"/>
  <c r="AB23" i="191"/>
  <c r="AB22" i="191"/>
  <c r="AB21" i="191"/>
  <c r="AB20" i="191"/>
  <c r="AB19" i="191"/>
  <c r="AB18" i="191"/>
  <c r="G18" i="191"/>
  <c r="AB17" i="191"/>
  <c r="AB16" i="191"/>
  <c r="AB15" i="191"/>
  <c r="D15" i="191"/>
  <c r="D14" i="191"/>
  <c r="O13" i="191"/>
  <c r="D13" i="191"/>
  <c r="O12" i="191"/>
  <c r="D12" i="191"/>
  <c r="O11" i="191"/>
  <c r="O10" i="191"/>
  <c r="D10" i="191"/>
  <c r="O9" i="191"/>
  <c r="D9" i="191"/>
  <c r="O8" i="191"/>
  <c r="D8" i="191"/>
  <c r="A7" i="191"/>
  <c r="A4" i="191"/>
  <c r="AB2" i="191"/>
  <c r="A2" i="191"/>
  <c r="Y1" i="191"/>
  <c r="AD128" i="190"/>
  <c r="O10" i="190"/>
  <c r="AB128" i="190"/>
  <c r="AD127" i="190"/>
  <c r="O9" i="190"/>
  <c r="AB127" i="190"/>
  <c r="AD125" i="190"/>
  <c r="AB125" i="190"/>
  <c r="AD124" i="190"/>
  <c r="AB124" i="190"/>
  <c r="AB122" i="190"/>
  <c r="AB121" i="190"/>
  <c r="AB120" i="190"/>
  <c r="AB118" i="190"/>
  <c r="AD111" i="190"/>
  <c r="AB111" i="190"/>
  <c r="AD110" i="190"/>
  <c r="D14" i="190"/>
  <c r="AB110" i="190"/>
  <c r="AD109" i="190"/>
  <c r="D13" i="190"/>
  <c r="AB109" i="190"/>
  <c r="AD108" i="190"/>
  <c r="D12" i="190"/>
  <c r="AB108" i="190"/>
  <c r="AD105" i="190"/>
  <c r="AB105" i="190"/>
  <c r="AD104" i="190"/>
  <c r="AB104" i="190"/>
  <c r="O90" i="190"/>
  <c r="N90" i="190"/>
  <c r="M90" i="190"/>
  <c r="K90" i="190"/>
  <c r="AF9" i="190"/>
  <c r="G90" i="190"/>
  <c r="F90" i="190"/>
  <c r="AD9" i="190"/>
  <c r="E90" i="190"/>
  <c r="D90" i="190"/>
  <c r="AB9" i="190"/>
  <c r="C90" i="190"/>
  <c r="O89" i="190"/>
  <c r="N89" i="190"/>
  <c r="M89" i="190"/>
  <c r="L89" i="190"/>
  <c r="K89" i="190"/>
  <c r="AF8" i="190"/>
  <c r="G89" i="190"/>
  <c r="F89" i="190"/>
  <c r="AD8" i="190"/>
  <c r="E89" i="190"/>
  <c r="D89" i="190"/>
  <c r="AB8" i="190"/>
  <c r="C89" i="190"/>
  <c r="O88" i="190"/>
  <c r="N88" i="190"/>
  <c r="M88" i="190"/>
  <c r="L88" i="190"/>
  <c r="J88" i="190"/>
  <c r="AF7" i="190"/>
  <c r="G88" i="190"/>
  <c r="F88" i="190"/>
  <c r="AD7" i="190"/>
  <c r="E88" i="190"/>
  <c r="D88" i="190"/>
  <c r="AB7" i="190"/>
  <c r="C88" i="190"/>
  <c r="O87" i="190"/>
  <c r="N87" i="190"/>
  <c r="M87" i="190"/>
  <c r="L87" i="190"/>
  <c r="J87" i="190"/>
  <c r="AF6" i="190"/>
  <c r="G87" i="190"/>
  <c r="F87" i="190"/>
  <c r="AD6" i="190"/>
  <c r="E87" i="190"/>
  <c r="D87" i="190"/>
  <c r="AB6" i="190"/>
  <c r="C87" i="190"/>
  <c r="O86" i="190"/>
  <c r="N86" i="190"/>
  <c r="M86" i="190"/>
  <c r="J86" i="190"/>
  <c r="AF5" i="190"/>
  <c r="G86" i="190"/>
  <c r="F86" i="190"/>
  <c r="AD5" i="190"/>
  <c r="E86" i="190"/>
  <c r="D86" i="190"/>
  <c r="AB5" i="190"/>
  <c r="C86" i="190"/>
  <c r="O85" i="190"/>
  <c r="N85" i="190"/>
  <c r="M85" i="190"/>
  <c r="L85" i="190"/>
  <c r="J85" i="190"/>
  <c r="AF4" i="190"/>
  <c r="G85" i="190"/>
  <c r="F85" i="190"/>
  <c r="AD4" i="190"/>
  <c r="E85" i="190"/>
  <c r="D85" i="190"/>
  <c r="AB4" i="190"/>
  <c r="C85" i="190"/>
  <c r="N84" i="190"/>
  <c r="F84" i="190"/>
  <c r="J82" i="190"/>
  <c r="S1" i="190"/>
  <c r="C82" i="190"/>
  <c r="A64" i="190"/>
  <c r="A49" i="190"/>
  <c r="AB34" i="190"/>
  <c r="AB33" i="190"/>
  <c r="AB32" i="190"/>
  <c r="AB31" i="190"/>
  <c r="A31" i="190"/>
  <c r="AB30" i="190"/>
  <c r="AB29" i="190"/>
  <c r="AB28" i="190"/>
  <c r="AB27" i="190"/>
  <c r="AB26" i="190"/>
  <c r="AB25" i="190"/>
  <c r="AB24" i="190"/>
  <c r="AB23" i="190"/>
  <c r="AB22" i="190"/>
  <c r="AB21" i="190"/>
  <c r="AB20" i="190"/>
  <c r="AB19" i="190"/>
  <c r="AB18" i="190"/>
  <c r="G18" i="190"/>
  <c r="A18" i="190"/>
  <c r="AB17" i="190"/>
  <c r="AB16" i="190"/>
  <c r="AB15" i="190"/>
  <c r="D15" i="190"/>
  <c r="O13" i="190"/>
  <c r="O12" i="190"/>
  <c r="O11" i="190"/>
  <c r="D10" i="190"/>
  <c r="D9" i="190"/>
  <c r="O8" i="190"/>
  <c r="D8" i="190"/>
  <c r="A7" i="190"/>
  <c r="A4" i="190"/>
  <c r="AB2" i="190"/>
  <c r="A2" i="190"/>
  <c r="Y1" i="190"/>
  <c r="AD128" i="189"/>
  <c r="AB128" i="189"/>
  <c r="AD127" i="189"/>
  <c r="AB127" i="189"/>
  <c r="AD125" i="189"/>
  <c r="AB125" i="189"/>
  <c r="AD124" i="189"/>
  <c r="AB124" i="189"/>
  <c r="AB122" i="189"/>
  <c r="AB121" i="189"/>
  <c r="AB120" i="189"/>
  <c r="AB118" i="189"/>
  <c r="AD111" i="189"/>
  <c r="AB111" i="189"/>
  <c r="AD110" i="189"/>
  <c r="AB110" i="189"/>
  <c r="AD109" i="189"/>
  <c r="AB109" i="189"/>
  <c r="AD108" i="189"/>
  <c r="AB108" i="189"/>
  <c r="AD105" i="189"/>
  <c r="AB105" i="189"/>
  <c r="AD104" i="189"/>
  <c r="AB104" i="189"/>
  <c r="O90" i="189"/>
  <c r="N90" i="189"/>
  <c r="M90" i="189"/>
  <c r="K90" i="189"/>
  <c r="AF9" i="189"/>
  <c r="G90" i="189"/>
  <c r="F90" i="189"/>
  <c r="AD9" i="189"/>
  <c r="E90" i="189"/>
  <c r="D90" i="189"/>
  <c r="AB9" i="189"/>
  <c r="C90" i="189"/>
  <c r="O89" i="189"/>
  <c r="N89" i="189"/>
  <c r="M89" i="189"/>
  <c r="L89" i="189"/>
  <c r="K89" i="189"/>
  <c r="AF8" i="189"/>
  <c r="G89" i="189"/>
  <c r="F89" i="189"/>
  <c r="AD8" i="189"/>
  <c r="E89" i="189"/>
  <c r="D89" i="189"/>
  <c r="AB8" i="189"/>
  <c r="C89" i="189"/>
  <c r="O88" i="189"/>
  <c r="N88" i="189"/>
  <c r="M88" i="189"/>
  <c r="L88" i="189"/>
  <c r="J88" i="189"/>
  <c r="AF7" i="189"/>
  <c r="G88" i="189"/>
  <c r="F88" i="189"/>
  <c r="AD7" i="189"/>
  <c r="E88" i="189"/>
  <c r="D88" i="189"/>
  <c r="AB7" i="189"/>
  <c r="C88" i="189"/>
  <c r="O87" i="189"/>
  <c r="N87" i="189"/>
  <c r="M87" i="189"/>
  <c r="L87" i="189"/>
  <c r="J87" i="189"/>
  <c r="AF6" i="189"/>
  <c r="G87" i="189"/>
  <c r="F87" i="189"/>
  <c r="AD6" i="189"/>
  <c r="E87" i="189"/>
  <c r="D87" i="189"/>
  <c r="AB6" i="189"/>
  <c r="C87" i="189"/>
  <c r="O86" i="189"/>
  <c r="N86" i="189"/>
  <c r="M86" i="189"/>
  <c r="J86" i="189"/>
  <c r="AF5" i="189"/>
  <c r="G86" i="189"/>
  <c r="F86" i="189"/>
  <c r="AD5" i="189"/>
  <c r="E86" i="189"/>
  <c r="D86" i="189"/>
  <c r="AB5" i="189"/>
  <c r="C86" i="189"/>
  <c r="O85" i="189"/>
  <c r="N85" i="189"/>
  <c r="M85" i="189"/>
  <c r="L85" i="189"/>
  <c r="J85" i="189"/>
  <c r="AF4" i="189"/>
  <c r="G85" i="189"/>
  <c r="F85" i="189"/>
  <c r="AD4" i="189"/>
  <c r="E85" i="189"/>
  <c r="D85" i="189"/>
  <c r="AB4" i="189"/>
  <c r="C85" i="189"/>
  <c r="N84" i="189"/>
  <c r="F84" i="189"/>
  <c r="J82" i="189"/>
  <c r="S1" i="189"/>
  <c r="C82" i="189"/>
  <c r="A64" i="189"/>
  <c r="AB34" i="189"/>
  <c r="AB33" i="189"/>
  <c r="AB32" i="189"/>
  <c r="AB31" i="189"/>
  <c r="A31" i="189"/>
  <c r="AB30" i="189"/>
  <c r="AB29" i="189"/>
  <c r="AB28" i="189"/>
  <c r="AB27" i="189"/>
  <c r="AB26" i="189"/>
  <c r="AB25" i="189"/>
  <c r="AB24" i="189"/>
  <c r="AB23" i="189"/>
  <c r="AB22" i="189"/>
  <c r="AB21" i="189"/>
  <c r="AB20" i="189"/>
  <c r="AB19" i="189"/>
  <c r="AB18" i="189"/>
  <c r="G18" i="189"/>
  <c r="AB17" i="189"/>
  <c r="AB16" i="189"/>
  <c r="AB15" i="189"/>
  <c r="D15" i="189"/>
  <c r="D14" i="189"/>
  <c r="O13" i="189"/>
  <c r="D13" i="189"/>
  <c r="O12" i="189"/>
  <c r="D12" i="189"/>
  <c r="O11" i="189"/>
  <c r="O10" i="189"/>
  <c r="D10" i="189"/>
  <c r="O9" i="189"/>
  <c r="D9" i="189"/>
  <c r="O8" i="189"/>
  <c r="D8" i="189"/>
  <c r="A7" i="189"/>
  <c r="A4" i="189"/>
  <c r="AB2" i="189"/>
  <c r="A2" i="189"/>
  <c r="Y1" i="189"/>
  <c r="AD128" i="188"/>
  <c r="O10" i="188"/>
  <c r="AB128" i="188"/>
  <c r="AD127" i="188"/>
  <c r="O9" i="188"/>
  <c r="AB127" i="188"/>
  <c r="AD125" i="188"/>
  <c r="AB125" i="188"/>
  <c r="AD124" i="188"/>
  <c r="AB124" i="188"/>
  <c r="AB122" i="188"/>
  <c r="AB121" i="188"/>
  <c r="AB120" i="188"/>
  <c r="AB118" i="188"/>
  <c r="AD111" i="188"/>
  <c r="AB111" i="188"/>
  <c r="AD110" i="188"/>
  <c r="D14" i="188"/>
  <c r="AB110" i="188"/>
  <c r="AD109" i="188"/>
  <c r="D13" i="188"/>
  <c r="AB109" i="188"/>
  <c r="AD108" i="188"/>
  <c r="D12" i="188"/>
  <c r="AB108" i="188"/>
  <c r="AD105" i="188"/>
  <c r="AB105" i="188"/>
  <c r="AD104" i="188"/>
  <c r="AB104" i="188"/>
  <c r="O90" i="188"/>
  <c r="N90" i="188"/>
  <c r="M90" i="188"/>
  <c r="K90" i="188"/>
  <c r="AF9" i="188"/>
  <c r="G90" i="188"/>
  <c r="F90" i="188"/>
  <c r="AD9" i="188"/>
  <c r="E90" i="188"/>
  <c r="D90" i="188"/>
  <c r="AB9" i="188"/>
  <c r="C90" i="188"/>
  <c r="O89" i="188"/>
  <c r="N89" i="188"/>
  <c r="M89" i="188"/>
  <c r="L89" i="188"/>
  <c r="K89" i="188"/>
  <c r="AF8" i="188"/>
  <c r="G89" i="188"/>
  <c r="F89" i="188"/>
  <c r="AD8" i="188"/>
  <c r="E89" i="188"/>
  <c r="D89" i="188"/>
  <c r="AB8" i="188"/>
  <c r="C89" i="188"/>
  <c r="O88" i="188"/>
  <c r="N88" i="188"/>
  <c r="M88" i="188"/>
  <c r="L88" i="188"/>
  <c r="J88" i="188"/>
  <c r="AF7" i="188"/>
  <c r="G88" i="188"/>
  <c r="F88" i="188"/>
  <c r="AD7" i="188"/>
  <c r="E88" i="188"/>
  <c r="D88" i="188"/>
  <c r="AB7" i="188"/>
  <c r="C88" i="188"/>
  <c r="O87" i="188"/>
  <c r="N87" i="188"/>
  <c r="M87" i="188"/>
  <c r="L87" i="188"/>
  <c r="J87" i="188"/>
  <c r="AF6" i="188"/>
  <c r="G87" i="188"/>
  <c r="F87" i="188"/>
  <c r="AD6" i="188"/>
  <c r="E87" i="188"/>
  <c r="D87" i="188"/>
  <c r="AB6" i="188"/>
  <c r="C87" i="188"/>
  <c r="O86" i="188"/>
  <c r="N86" i="188"/>
  <c r="M86" i="188"/>
  <c r="J86" i="188"/>
  <c r="AF5" i="188"/>
  <c r="G86" i="188"/>
  <c r="F86" i="188"/>
  <c r="AD5" i="188"/>
  <c r="E86" i="188"/>
  <c r="D86" i="188"/>
  <c r="AB5" i="188"/>
  <c r="C86" i="188"/>
  <c r="O85" i="188"/>
  <c r="N85" i="188"/>
  <c r="M85" i="188"/>
  <c r="L85" i="188"/>
  <c r="J85" i="188"/>
  <c r="AF4" i="188"/>
  <c r="G85" i="188"/>
  <c r="F85" i="188"/>
  <c r="AD4" i="188"/>
  <c r="E85" i="188"/>
  <c r="D85" i="188"/>
  <c r="AB4" i="188"/>
  <c r="C85" i="188"/>
  <c r="N84" i="188"/>
  <c r="F84" i="188"/>
  <c r="J82" i="188"/>
  <c r="S1" i="188"/>
  <c r="C82" i="188"/>
  <c r="A64" i="188"/>
  <c r="A49" i="188"/>
  <c r="AB34" i="188"/>
  <c r="AB33" i="188"/>
  <c r="AB32" i="188"/>
  <c r="AB31" i="188"/>
  <c r="A31" i="188"/>
  <c r="AB30" i="188"/>
  <c r="AB29" i="188"/>
  <c r="AB28" i="188"/>
  <c r="AB27" i="188"/>
  <c r="AB26" i="188"/>
  <c r="AB25" i="188"/>
  <c r="AB24" i="188"/>
  <c r="AB23" i="188"/>
  <c r="AB22" i="188"/>
  <c r="AB21" i="188"/>
  <c r="AB20" i="188"/>
  <c r="AB19" i="188"/>
  <c r="AB18" i="188"/>
  <c r="G18" i="188"/>
  <c r="A18" i="188"/>
  <c r="AB17" i="188"/>
  <c r="AB16" i="188"/>
  <c r="AB15" i="188"/>
  <c r="D15" i="188"/>
  <c r="O13" i="188"/>
  <c r="O12" i="188"/>
  <c r="O11" i="188"/>
  <c r="D10" i="188"/>
  <c r="D9" i="188"/>
  <c r="O8" i="188"/>
  <c r="D8" i="188"/>
  <c r="A7" i="188"/>
  <c r="A4" i="188"/>
  <c r="AB2" i="188"/>
  <c r="A2" i="188"/>
  <c r="Y1" i="188"/>
  <c r="AD128" i="187"/>
  <c r="AB128" i="187"/>
  <c r="AD127" i="187"/>
  <c r="AB127" i="187"/>
  <c r="AD125" i="187"/>
  <c r="AB125" i="187"/>
  <c r="AD124" i="187"/>
  <c r="AB124" i="187"/>
  <c r="AB122" i="187"/>
  <c r="AB121" i="187"/>
  <c r="AB120" i="187"/>
  <c r="AB118" i="187"/>
  <c r="AD111" i="187"/>
  <c r="AB111" i="187"/>
  <c r="AD110" i="187"/>
  <c r="AB110" i="187"/>
  <c r="AD109" i="187"/>
  <c r="AB109" i="187"/>
  <c r="AD108" i="187"/>
  <c r="AB108" i="187"/>
  <c r="AD105" i="187"/>
  <c r="AB105" i="187"/>
  <c r="AD104" i="187"/>
  <c r="AB104" i="187"/>
  <c r="O90" i="187"/>
  <c r="N90" i="187"/>
  <c r="M90" i="187"/>
  <c r="K90" i="187"/>
  <c r="AF9" i="187"/>
  <c r="G90" i="187"/>
  <c r="F90" i="187"/>
  <c r="AD9" i="187"/>
  <c r="E90" i="187"/>
  <c r="D90" i="187"/>
  <c r="AB9" i="187"/>
  <c r="C90" i="187"/>
  <c r="O89" i="187"/>
  <c r="N89" i="187"/>
  <c r="M89" i="187"/>
  <c r="L89" i="187"/>
  <c r="K89" i="187"/>
  <c r="AF8" i="187"/>
  <c r="G89" i="187"/>
  <c r="F89" i="187"/>
  <c r="AD8" i="187"/>
  <c r="E89" i="187"/>
  <c r="D89" i="187"/>
  <c r="AB8" i="187"/>
  <c r="C89" i="187"/>
  <c r="O88" i="187"/>
  <c r="N88" i="187"/>
  <c r="M88" i="187"/>
  <c r="L88" i="187"/>
  <c r="J88" i="187"/>
  <c r="AF7" i="187"/>
  <c r="G88" i="187"/>
  <c r="F88" i="187"/>
  <c r="AD7" i="187"/>
  <c r="E88" i="187"/>
  <c r="D88" i="187"/>
  <c r="AB7" i="187"/>
  <c r="C88" i="187"/>
  <c r="O87" i="187"/>
  <c r="N87" i="187"/>
  <c r="M87" i="187"/>
  <c r="L87" i="187"/>
  <c r="J87" i="187"/>
  <c r="AF6" i="187"/>
  <c r="G87" i="187"/>
  <c r="F87" i="187"/>
  <c r="AD6" i="187"/>
  <c r="E87" i="187"/>
  <c r="D87" i="187"/>
  <c r="AB6" i="187"/>
  <c r="C87" i="187"/>
  <c r="O86" i="187"/>
  <c r="N86" i="187"/>
  <c r="M86" i="187"/>
  <c r="J86" i="187"/>
  <c r="AF5" i="187"/>
  <c r="G86" i="187"/>
  <c r="F86" i="187"/>
  <c r="AD5" i="187"/>
  <c r="E86" i="187"/>
  <c r="D86" i="187"/>
  <c r="AB5" i="187"/>
  <c r="C86" i="187"/>
  <c r="O85" i="187"/>
  <c r="N85" i="187"/>
  <c r="M85" i="187"/>
  <c r="L85" i="187"/>
  <c r="J85" i="187"/>
  <c r="AF4" i="187"/>
  <c r="G85" i="187"/>
  <c r="F85" i="187"/>
  <c r="AD4" i="187"/>
  <c r="E85" i="187"/>
  <c r="D85" i="187"/>
  <c r="AB4" i="187"/>
  <c r="C85" i="187"/>
  <c r="N84" i="187"/>
  <c r="F84" i="187"/>
  <c r="J82" i="187"/>
  <c r="S1" i="187"/>
  <c r="C82" i="187"/>
  <c r="A64" i="187"/>
  <c r="AB34" i="187"/>
  <c r="AB33" i="187"/>
  <c r="AB32" i="187"/>
  <c r="AB31" i="187"/>
  <c r="A31" i="187"/>
  <c r="AB30" i="187"/>
  <c r="AB29" i="187"/>
  <c r="AB28" i="187"/>
  <c r="AB27" i="187"/>
  <c r="AB26" i="187"/>
  <c r="AB25" i="187"/>
  <c r="AB24" i="187"/>
  <c r="AB23" i="187"/>
  <c r="AB22" i="187"/>
  <c r="AB21" i="187"/>
  <c r="AB20" i="187"/>
  <c r="AB19" i="187"/>
  <c r="AB18" i="187"/>
  <c r="G18" i="187"/>
  <c r="AB17" i="187"/>
  <c r="AB16" i="187"/>
  <c r="AB15" i="187"/>
  <c r="D15" i="187"/>
  <c r="D14" i="187"/>
  <c r="O13" i="187"/>
  <c r="D13" i="187"/>
  <c r="O12" i="187"/>
  <c r="D12" i="187"/>
  <c r="O11" i="187"/>
  <c r="O10" i="187"/>
  <c r="D10" i="187"/>
  <c r="O9" i="187"/>
  <c r="D9" i="187"/>
  <c r="O8" i="187"/>
  <c r="D8" i="187"/>
  <c r="A7" i="187"/>
  <c r="A4" i="187"/>
  <c r="AB2" i="187"/>
  <c r="A2" i="187"/>
  <c r="Y1" i="187"/>
  <c r="AD128" i="186"/>
  <c r="AB128" i="186"/>
  <c r="AD127" i="186"/>
  <c r="AB127" i="186"/>
  <c r="AD125" i="186"/>
  <c r="AB125" i="186"/>
  <c r="AD124" i="186"/>
  <c r="AB124" i="186"/>
  <c r="AB122" i="186"/>
  <c r="AB121" i="186"/>
  <c r="AB120" i="186"/>
  <c r="AB118" i="186"/>
  <c r="AD111" i="186"/>
  <c r="AB111" i="186"/>
  <c r="AD110" i="186"/>
  <c r="AB110" i="186"/>
  <c r="AD109" i="186"/>
  <c r="AB109" i="186"/>
  <c r="AD108" i="186"/>
  <c r="AB108" i="186"/>
  <c r="AD105" i="186"/>
  <c r="AB105" i="186"/>
  <c r="AD104" i="186"/>
  <c r="AB104" i="186"/>
  <c r="O90" i="186"/>
  <c r="N90" i="186"/>
  <c r="M90" i="186"/>
  <c r="K90" i="186"/>
  <c r="AF9" i="186"/>
  <c r="G90" i="186"/>
  <c r="F90" i="186"/>
  <c r="AD9" i="186"/>
  <c r="E90" i="186"/>
  <c r="D90" i="186"/>
  <c r="AB9" i="186"/>
  <c r="C90" i="186"/>
  <c r="O89" i="186"/>
  <c r="N89" i="186"/>
  <c r="M89" i="186"/>
  <c r="L89" i="186"/>
  <c r="K89" i="186"/>
  <c r="AF8" i="186"/>
  <c r="G89" i="186"/>
  <c r="F89" i="186"/>
  <c r="AD8" i="186"/>
  <c r="E89" i="186"/>
  <c r="D89" i="186"/>
  <c r="AB8" i="186"/>
  <c r="C89" i="186"/>
  <c r="O88" i="186"/>
  <c r="N88" i="186"/>
  <c r="M88" i="186"/>
  <c r="L88" i="186"/>
  <c r="J88" i="186"/>
  <c r="AF7" i="186"/>
  <c r="G88" i="186"/>
  <c r="F88" i="186"/>
  <c r="AD7" i="186"/>
  <c r="E88" i="186"/>
  <c r="D88" i="186"/>
  <c r="AB7" i="186"/>
  <c r="C88" i="186"/>
  <c r="O87" i="186"/>
  <c r="N87" i="186"/>
  <c r="M87" i="186"/>
  <c r="L87" i="186"/>
  <c r="J87" i="186"/>
  <c r="AF6" i="186"/>
  <c r="G87" i="186"/>
  <c r="F87" i="186"/>
  <c r="AD6" i="186"/>
  <c r="E87" i="186"/>
  <c r="D87" i="186"/>
  <c r="AB6" i="186"/>
  <c r="C87" i="186"/>
  <c r="O86" i="186"/>
  <c r="N86" i="186"/>
  <c r="M86" i="186"/>
  <c r="J86" i="186"/>
  <c r="AF5" i="186"/>
  <c r="G86" i="186"/>
  <c r="F86" i="186"/>
  <c r="AD5" i="186"/>
  <c r="E86" i="186"/>
  <c r="D86" i="186"/>
  <c r="AB5" i="186"/>
  <c r="C86" i="186"/>
  <c r="O85" i="186"/>
  <c r="N85" i="186"/>
  <c r="M85" i="186"/>
  <c r="L85" i="186"/>
  <c r="J85" i="186"/>
  <c r="AF4" i="186"/>
  <c r="G85" i="186"/>
  <c r="F85" i="186"/>
  <c r="AD4" i="186"/>
  <c r="E85" i="186"/>
  <c r="D85" i="186"/>
  <c r="AB4" i="186"/>
  <c r="C85" i="186"/>
  <c r="N84" i="186"/>
  <c r="F84" i="186"/>
  <c r="J82" i="186"/>
  <c r="S1" i="186"/>
  <c r="C82" i="186"/>
  <c r="A64" i="186"/>
  <c r="AB34" i="186"/>
  <c r="AB33" i="186"/>
  <c r="AB32" i="186"/>
  <c r="AB31" i="186"/>
  <c r="A31" i="186"/>
  <c r="AB30" i="186"/>
  <c r="AB29" i="186"/>
  <c r="AB28" i="186"/>
  <c r="AB27" i="186"/>
  <c r="AB26" i="186"/>
  <c r="AB25" i="186"/>
  <c r="AB24" i="186"/>
  <c r="AB23" i="186"/>
  <c r="AB22" i="186"/>
  <c r="AB21" i="186"/>
  <c r="AB20" i="186"/>
  <c r="AB19" i="186"/>
  <c r="AB18" i="186"/>
  <c r="G18" i="186"/>
  <c r="AB17" i="186"/>
  <c r="AB16" i="186"/>
  <c r="AB15" i="186"/>
  <c r="D15" i="186"/>
  <c r="D14" i="186"/>
  <c r="O13" i="186"/>
  <c r="D13" i="186"/>
  <c r="O12" i="186"/>
  <c r="D12" i="186"/>
  <c r="O11" i="186"/>
  <c r="O10" i="186"/>
  <c r="D10" i="186"/>
  <c r="O9" i="186"/>
  <c r="D9" i="186"/>
  <c r="O8" i="186"/>
  <c r="D8" i="186"/>
  <c r="A7" i="186"/>
  <c r="A4" i="186"/>
  <c r="AB2" i="186"/>
  <c r="A2" i="186"/>
  <c r="Y1" i="186"/>
  <c r="AD128" i="185"/>
  <c r="AB128" i="185"/>
  <c r="AD127" i="185"/>
  <c r="AB127" i="185"/>
  <c r="AD125" i="185"/>
  <c r="AB125" i="185"/>
  <c r="AD124" i="185"/>
  <c r="AB124" i="185"/>
  <c r="AB122" i="185"/>
  <c r="AB121" i="185"/>
  <c r="AB120" i="185"/>
  <c r="AB118" i="185"/>
  <c r="AD111" i="185"/>
  <c r="AB111" i="185"/>
  <c r="AD110" i="185"/>
  <c r="AB110" i="185"/>
  <c r="AD109" i="185"/>
  <c r="AB109" i="185"/>
  <c r="AD108" i="185"/>
  <c r="AB108" i="185"/>
  <c r="AD105" i="185"/>
  <c r="AB105" i="185"/>
  <c r="AD104" i="185"/>
  <c r="AB104" i="185"/>
  <c r="O90" i="185"/>
  <c r="N90" i="185"/>
  <c r="M90" i="185"/>
  <c r="K90" i="185"/>
  <c r="AF9" i="185"/>
  <c r="G90" i="185"/>
  <c r="F90" i="185"/>
  <c r="AD9" i="185"/>
  <c r="E90" i="185"/>
  <c r="D90" i="185"/>
  <c r="AB9" i="185"/>
  <c r="C90" i="185"/>
  <c r="O89" i="185"/>
  <c r="N89" i="185"/>
  <c r="M89" i="185"/>
  <c r="L89" i="185"/>
  <c r="K89" i="185"/>
  <c r="AF8" i="185"/>
  <c r="G89" i="185"/>
  <c r="F89" i="185"/>
  <c r="AD8" i="185"/>
  <c r="E89" i="185"/>
  <c r="D89" i="185"/>
  <c r="AB8" i="185"/>
  <c r="C89" i="185"/>
  <c r="O88" i="185"/>
  <c r="N88" i="185"/>
  <c r="M88" i="185"/>
  <c r="L88" i="185"/>
  <c r="J88" i="185"/>
  <c r="AF7" i="185"/>
  <c r="G88" i="185"/>
  <c r="F88" i="185"/>
  <c r="AD7" i="185"/>
  <c r="E88" i="185"/>
  <c r="D88" i="185"/>
  <c r="AB7" i="185"/>
  <c r="C88" i="185"/>
  <c r="O87" i="185"/>
  <c r="N87" i="185"/>
  <c r="M87" i="185"/>
  <c r="L87" i="185"/>
  <c r="J87" i="185"/>
  <c r="AF6" i="185"/>
  <c r="G87" i="185"/>
  <c r="F87" i="185"/>
  <c r="AD6" i="185"/>
  <c r="E87" i="185"/>
  <c r="D87" i="185"/>
  <c r="AB6" i="185"/>
  <c r="C87" i="185"/>
  <c r="O86" i="185"/>
  <c r="N86" i="185"/>
  <c r="M86" i="185"/>
  <c r="J86" i="185"/>
  <c r="AF5" i="185"/>
  <c r="G86" i="185"/>
  <c r="F86" i="185"/>
  <c r="AD5" i="185"/>
  <c r="E86" i="185"/>
  <c r="D86" i="185"/>
  <c r="AB5" i="185"/>
  <c r="C86" i="185"/>
  <c r="O85" i="185"/>
  <c r="N85" i="185"/>
  <c r="M85" i="185"/>
  <c r="L85" i="185"/>
  <c r="J85" i="185"/>
  <c r="AF4" i="185"/>
  <c r="G85" i="185"/>
  <c r="F85" i="185"/>
  <c r="AD4" i="185"/>
  <c r="E85" i="185"/>
  <c r="D85" i="185"/>
  <c r="AB4" i="185"/>
  <c r="C85" i="185"/>
  <c r="N84" i="185"/>
  <c r="F84" i="185"/>
  <c r="J82" i="185"/>
  <c r="S1" i="185"/>
  <c r="C82" i="185"/>
  <c r="A64" i="185"/>
  <c r="AB34" i="185"/>
  <c r="AB33" i="185"/>
  <c r="AB32" i="185"/>
  <c r="AB31" i="185"/>
  <c r="A31" i="185"/>
  <c r="AB30" i="185"/>
  <c r="AB29" i="185"/>
  <c r="AB28" i="185"/>
  <c r="AB27" i="185"/>
  <c r="AB26" i="185"/>
  <c r="AB25" i="185"/>
  <c r="AB24" i="185"/>
  <c r="AB23" i="185"/>
  <c r="AB22" i="185"/>
  <c r="AB21" i="185"/>
  <c r="AB20" i="185"/>
  <c r="AB19" i="185"/>
  <c r="AB18" i="185"/>
  <c r="G18" i="185"/>
  <c r="AB17" i="185"/>
  <c r="AB16" i="185"/>
  <c r="AB15" i="185"/>
  <c r="D15" i="185"/>
  <c r="D14" i="185"/>
  <c r="O13" i="185"/>
  <c r="D13" i="185"/>
  <c r="O12" i="185"/>
  <c r="D12" i="185"/>
  <c r="O11" i="185"/>
  <c r="O10" i="185"/>
  <c r="D10" i="185"/>
  <c r="O9" i="185"/>
  <c r="D9" i="185"/>
  <c r="O8" i="185"/>
  <c r="D8" i="185"/>
  <c r="A7" i="185"/>
  <c r="A4" i="185"/>
  <c r="AB2" i="185"/>
  <c r="A2" i="185"/>
  <c r="Y1" i="185"/>
  <c r="AD128" i="184"/>
  <c r="O10" i="184"/>
  <c r="AB128" i="184"/>
  <c r="AD127" i="184"/>
  <c r="O9" i="184"/>
  <c r="AB127" i="184"/>
  <c r="AD125" i="184"/>
  <c r="AB125" i="184"/>
  <c r="AD124" i="184"/>
  <c r="AB124" i="184"/>
  <c r="AB122" i="184"/>
  <c r="AB121" i="184"/>
  <c r="AB120" i="184"/>
  <c r="AB118" i="184"/>
  <c r="AD111" i="184"/>
  <c r="AB111" i="184"/>
  <c r="AD110" i="184"/>
  <c r="D14" i="184"/>
  <c r="AB110" i="184"/>
  <c r="AD109" i="184"/>
  <c r="D13" i="184"/>
  <c r="AB109" i="184"/>
  <c r="AD108" i="184"/>
  <c r="D12" i="184"/>
  <c r="AB108" i="184"/>
  <c r="AD105" i="184"/>
  <c r="AB105" i="184"/>
  <c r="AD104" i="184"/>
  <c r="AB104" i="184"/>
  <c r="O90" i="184"/>
  <c r="N90" i="184"/>
  <c r="M90" i="184"/>
  <c r="K90" i="184"/>
  <c r="AF9" i="184"/>
  <c r="G90" i="184"/>
  <c r="F90" i="184"/>
  <c r="AD9" i="184"/>
  <c r="E90" i="184"/>
  <c r="D90" i="184"/>
  <c r="AB9" i="184"/>
  <c r="C90" i="184"/>
  <c r="O89" i="184"/>
  <c r="N89" i="184"/>
  <c r="M89" i="184"/>
  <c r="L89" i="184"/>
  <c r="K89" i="184"/>
  <c r="AF8" i="184"/>
  <c r="G89" i="184"/>
  <c r="AD8" i="184"/>
  <c r="E89" i="184"/>
  <c r="D89" i="184"/>
  <c r="AB8" i="184"/>
  <c r="C89" i="184"/>
  <c r="O88" i="184"/>
  <c r="N88" i="184"/>
  <c r="M88" i="184"/>
  <c r="L88" i="184"/>
  <c r="J88" i="184"/>
  <c r="AF7" i="184"/>
  <c r="G88" i="184"/>
  <c r="F88" i="184"/>
  <c r="AD7" i="184"/>
  <c r="E88" i="184"/>
  <c r="D88" i="184"/>
  <c r="AB7" i="184"/>
  <c r="C88" i="184"/>
  <c r="O87" i="184"/>
  <c r="N87" i="184"/>
  <c r="M87" i="184"/>
  <c r="L87" i="184"/>
  <c r="J87" i="184"/>
  <c r="AF6" i="184"/>
  <c r="G87" i="184"/>
  <c r="F87" i="184"/>
  <c r="AD6" i="184"/>
  <c r="E87" i="184"/>
  <c r="D87" i="184"/>
  <c r="AB6" i="184"/>
  <c r="C87" i="184"/>
  <c r="O86" i="184"/>
  <c r="N86" i="184"/>
  <c r="L86" i="184"/>
  <c r="J86" i="184"/>
  <c r="AF5" i="184"/>
  <c r="G86" i="184"/>
  <c r="F86" i="184"/>
  <c r="AD5" i="184"/>
  <c r="E86" i="184"/>
  <c r="D86" i="184"/>
  <c r="AB5" i="184"/>
  <c r="C86" i="184"/>
  <c r="O85" i="184"/>
  <c r="N85" i="184"/>
  <c r="M85" i="184"/>
  <c r="L85" i="184"/>
  <c r="J85" i="184"/>
  <c r="AF4" i="184"/>
  <c r="G85" i="184"/>
  <c r="F85" i="184"/>
  <c r="AD4" i="184"/>
  <c r="E85" i="184"/>
  <c r="D85" i="184"/>
  <c r="AB4" i="184"/>
  <c r="C85" i="184"/>
  <c r="N84" i="184"/>
  <c r="F84" i="184"/>
  <c r="J82" i="184"/>
  <c r="S1" i="184"/>
  <c r="C82" i="184"/>
  <c r="A64" i="184"/>
  <c r="A49" i="184"/>
  <c r="AB34" i="184"/>
  <c r="AB33" i="184"/>
  <c r="AB32" i="184"/>
  <c r="AB31" i="184"/>
  <c r="A31" i="184"/>
  <c r="AB30" i="184"/>
  <c r="AB29" i="184"/>
  <c r="AB28" i="184"/>
  <c r="AB27" i="184"/>
  <c r="AB26" i="184"/>
  <c r="AB25" i="184"/>
  <c r="AB24" i="184"/>
  <c r="AB23" i="184"/>
  <c r="AB22" i="184"/>
  <c r="AB21" i="184"/>
  <c r="AB20" i="184"/>
  <c r="AB19" i="184"/>
  <c r="AB18" i="184"/>
  <c r="G18" i="184"/>
  <c r="A18" i="184"/>
  <c r="AB17" i="184"/>
  <c r="AB16" i="184"/>
  <c r="AB15" i="184"/>
  <c r="D15" i="184"/>
  <c r="O13" i="184"/>
  <c r="O12" i="184"/>
  <c r="O11" i="184"/>
  <c r="D10" i="184"/>
  <c r="D9" i="184"/>
  <c r="O8" i="184"/>
  <c r="A7" i="184"/>
  <c r="A4" i="184"/>
  <c r="AB2" i="184"/>
  <c r="A2" i="184"/>
  <c r="Y1" i="184"/>
  <c r="AD128" i="183"/>
  <c r="AB128" i="183"/>
  <c r="AD127" i="183"/>
  <c r="AB127" i="183"/>
  <c r="AD125" i="183"/>
  <c r="AB125" i="183"/>
  <c r="AD124" i="183"/>
  <c r="AB124" i="183"/>
  <c r="AB122" i="183"/>
  <c r="AB121" i="183"/>
  <c r="AB120" i="183"/>
  <c r="AB118" i="183"/>
  <c r="AD111" i="183"/>
  <c r="AB111" i="183"/>
  <c r="AD110" i="183"/>
  <c r="AB110" i="183"/>
  <c r="AD109" i="183"/>
  <c r="AB109" i="183"/>
  <c r="AD108" i="183"/>
  <c r="AB108" i="183"/>
  <c r="AD105" i="183"/>
  <c r="AB105" i="183"/>
  <c r="AD104" i="183"/>
  <c r="AB104" i="183"/>
  <c r="O90" i="183"/>
  <c r="N90" i="183"/>
  <c r="M90" i="183"/>
  <c r="K90" i="183"/>
  <c r="AF9" i="183"/>
  <c r="G90" i="183"/>
  <c r="F90" i="183"/>
  <c r="AD9" i="183"/>
  <c r="E90" i="183"/>
  <c r="D90" i="183"/>
  <c r="AB9" i="183"/>
  <c r="C90" i="183"/>
  <c r="O89" i="183"/>
  <c r="N89" i="183"/>
  <c r="M89" i="183"/>
  <c r="L89" i="183"/>
  <c r="K89" i="183"/>
  <c r="AF8" i="183"/>
  <c r="G89" i="183"/>
  <c r="F89" i="183"/>
  <c r="AD8" i="183"/>
  <c r="E89" i="183"/>
  <c r="D89" i="183"/>
  <c r="AB8" i="183"/>
  <c r="C89" i="183"/>
  <c r="O88" i="183"/>
  <c r="N88" i="183"/>
  <c r="M88" i="183"/>
  <c r="L88" i="183"/>
  <c r="J88" i="183"/>
  <c r="AF7" i="183"/>
  <c r="G88" i="183"/>
  <c r="F88" i="183"/>
  <c r="AD7" i="183"/>
  <c r="E88" i="183"/>
  <c r="D88" i="183"/>
  <c r="AB7" i="183"/>
  <c r="C88" i="183"/>
  <c r="O87" i="183"/>
  <c r="N87" i="183"/>
  <c r="M87" i="183"/>
  <c r="L87" i="183"/>
  <c r="J87" i="183"/>
  <c r="AF6" i="183"/>
  <c r="G87" i="183"/>
  <c r="F87" i="183"/>
  <c r="AD6" i="183"/>
  <c r="E87" i="183"/>
  <c r="D87" i="183"/>
  <c r="AB6" i="183"/>
  <c r="C87" i="183"/>
  <c r="O86" i="183"/>
  <c r="N86" i="183"/>
  <c r="M86" i="183"/>
  <c r="J86" i="183"/>
  <c r="AF5" i="183"/>
  <c r="G86" i="183"/>
  <c r="F86" i="183"/>
  <c r="AD5" i="183"/>
  <c r="E86" i="183"/>
  <c r="D86" i="183"/>
  <c r="AB5" i="183"/>
  <c r="C86" i="183"/>
  <c r="O85" i="183"/>
  <c r="N85" i="183"/>
  <c r="M85" i="183"/>
  <c r="L85" i="183"/>
  <c r="J85" i="183"/>
  <c r="AF4" i="183"/>
  <c r="G85" i="183"/>
  <c r="F85" i="183"/>
  <c r="AD4" i="183"/>
  <c r="E85" i="183"/>
  <c r="D85" i="183"/>
  <c r="AB4" i="183"/>
  <c r="C85" i="183"/>
  <c r="N84" i="183"/>
  <c r="F84" i="183"/>
  <c r="J82" i="183"/>
  <c r="S1" i="183"/>
  <c r="C82" i="183"/>
  <c r="A64" i="183"/>
  <c r="AB34" i="183"/>
  <c r="AB33" i="183"/>
  <c r="AB32" i="183"/>
  <c r="AB31" i="183"/>
  <c r="A31" i="183"/>
  <c r="AB30" i="183"/>
  <c r="AB29" i="183"/>
  <c r="AB28" i="183"/>
  <c r="AB27" i="183"/>
  <c r="AB26" i="183"/>
  <c r="AB25" i="183"/>
  <c r="AB24" i="183"/>
  <c r="AB23" i="183"/>
  <c r="AB22" i="183"/>
  <c r="AB21" i="183"/>
  <c r="AB20" i="183"/>
  <c r="AB19" i="183"/>
  <c r="AB18" i="183"/>
  <c r="G18" i="183"/>
  <c r="AB17" i="183"/>
  <c r="AB16" i="183"/>
  <c r="AB15" i="183"/>
  <c r="D15" i="183"/>
  <c r="D14" i="183"/>
  <c r="O13" i="183"/>
  <c r="D13" i="183"/>
  <c r="O12" i="183"/>
  <c r="D12" i="183"/>
  <c r="O11" i="183"/>
  <c r="O10" i="183"/>
  <c r="D10" i="183"/>
  <c r="O9" i="183"/>
  <c r="D9" i="183"/>
  <c r="O8" i="183"/>
  <c r="D8" i="183"/>
  <c r="A7" i="183"/>
  <c r="A4" i="183"/>
  <c r="AB2" i="183"/>
  <c r="A2" i="183"/>
  <c r="Y1" i="183"/>
  <c r="AD128" i="182"/>
  <c r="AB128" i="182"/>
  <c r="AD127" i="182"/>
  <c r="AB127" i="182"/>
  <c r="AD125" i="182"/>
  <c r="AB125" i="182"/>
  <c r="AD124" i="182"/>
  <c r="AB124" i="182"/>
  <c r="AB122" i="182"/>
  <c r="AB121" i="182"/>
  <c r="AB120" i="182"/>
  <c r="AB118" i="182"/>
  <c r="AD111" i="182"/>
  <c r="AB111" i="182"/>
  <c r="AD110" i="182"/>
  <c r="AB110" i="182"/>
  <c r="AD109" i="182"/>
  <c r="AB109" i="182"/>
  <c r="AD108" i="182"/>
  <c r="AB108" i="182"/>
  <c r="AD105" i="182"/>
  <c r="AB105" i="182"/>
  <c r="AD104" i="182"/>
  <c r="AB104" i="182"/>
  <c r="O90" i="182"/>
  <c r="N90" i="182"/>
  <c r="M90" i="182"/>
  <c r="K90" i="182"/>
  <c r="AF9" i="182"/>
  <c r="G90" i="182"/>
  <c r="F90" i="182"/>
  <c r="AD9" i="182"/>
  <c r="E90" i="182"/>
  <c r="D90" i="182"/>
  <c r="AB9" i="182"/>
  <c r="C90" i="182"/>
  <c r="O89" i="182"/>
  <c r="N89" i="182"/>
  <c r="M89" i="182"/>
  <c r="L89" i="182"/>
  <c r="K89" i="182"/>
  <c r="AF8" i="182"/>
  <c r="G89" i="182"/>
  <c r="F89" i="182"/>
  <c r="AD8" i="182"/>
  <c r="E89" i="182"/>
  <c r="D89" i="182"/>
  <c r="AB8" i="182"/>
  <c r="C89" i="182"/>
  <c r="O88" i="182"/>
  <c r="N88" i="182"/>
  <c r="M88" i="182"/>
  <c r="L88" i="182"/>
  <c r="J88" i="182"/>
  <c r="AF7" i="182"/>
  <c r="G88" i="182"/>
  <c r="F88" i="182"/>
  <c r="AD7" i="182"/>
  <c r="E88" i="182"/>
  <c r="D88" i="182"/>
  <c r="AB7" i="182"/>
  <c r="C88" i="182"/>
  <c r="O87" i="182"/>
  <c r="N87" i="182"/>
  <c r="M87" i="182"/>
  <c r="L87" i="182"/>
  <c r="J87" i="182"/>
  <c r="AF6" i="182"/>
  <c r="G87" i="182"/>
  <c r="F87" i="182"/>
  <c r="AD6" i="182"/>
  <c r="E87" i="182"/>
  <c r="D87" i="182"/>
  <c r="AB6" i="182"/>
  <c r="C87" i="182"/>
  <c r="O86" i="182"/>
  <c r="N86" i="182"/>
  <c r="M86" i="182"/>
  <c r="J86" i="182"/>
  <c r="AF5" i="182"/>
  <c r="G86" i="182"/>
  <c r="F86" i="182"/>
  <c r="AD5" i="182"/>
  <c r="E86" i="182"/>
  <c r="D86" i="182"/>
  <c r="AB5" i="182"/>
  <c r="C86" i="182"/>
  <c r="O85" i="182"/>
  <c r="N85" i="182"/>
  <c r="M85" i="182"/>
  <c r="L85" i="182"/>
  <c r="J85" i="182"/>
  <c r="AF4" i="182"/>
  <c r="G85" i="182"/>
  <c r="F85" i="182"/>
  <c r="AD4" i="182"/>
  <c r="E85" i="182"/>
  <c r="D85" i="182"/>
  <c r="AB4" i="182"/>
  <c r="C85" i="182"/>
  <c r="N84" i="182"/>
  <c r="F84" i="182"/>
  <c r="J82" i="182"/>
  <c r="S1" i="182"/>
  <c r="C82" i="182"/>
  <c r="AB34" i="182"/>
  <c r="AB33" i="182"/>
  <c r="AB32" i="182"/>
  <c r="AB31" i="182"/>
  <c r="A31" i="182"/>
  <c r="AB30" i="182"/>
  <c r="AB29" i="182"/>
  <c r="AB28" i="182"/>
  <c r="AB27" i="182"/>
  <c r="AB26" i="182"/>
  <c r="AB25" i="182"/>
  <c r="AB24" i="182"/>
  <c r="AB23" i="182"/>
  <c r="AB22" i="182"/>
  <c r="AB21" i="182"/>
  <c r="AB20" i="182"/>
  <c r="AB19" i="182"/>
  <c r="AB18" i="182"/>
  <c r="G18" i="182"/>
  <c r="AB17" i="182"/>
  <c r="AB16" i="182"/>
  <c r="AB15" i="182"/>
  <c r="D15" i="182"/>
  <c r="D14" i="182"/>
  <c r="O13" i="182"/>
  <c r="D13" i="182"/>
  <c r="O12" i="182"/>
  <c r="D12" i="182"/>
  <c r="O11" i="182"/>
  <c r="O10" i="182"/>
  <c r="D10" i="182"/>
  <c r="O9" i="182"/>
  <c r="D9" i="182"/>
  <c r="O8" i="182"/>
  <c r="D8" i="182"/>
  <c r="A7" i="182"/>
  <c r="A4" i="182"/>
  <c r="AB2" i="182"/>
  <c r="A2" i="182"/>
  <c r="Y1" i="182"/>
  <c r="AD128" i="181"/>
  <c r="AB128" i="181"/>
  <c r="AD127" i="181"/>
  <c r="AB127" i="181"/>
  <c r="AD125" i="181"/>
  <c r="AB125" i="181"/>
  <c r="AD124" i="181"/>
  <c r="AB124" i="181"/>
  <c r="AB122" i="181"/>
  <c r="AB121" i="181"/>
  <c r="AB120" i="181"/>
  <c r="AB118" i="181"/>
  <c r="AD111" i="181"/>
  <c r="AB111" i="181"/>
  <c r="AD110" i="181"/>
  <c r="AB110" i="181"/>
  <c r="AD109" i="181"/>
  <c r="AB109" i="181"/>
  <c r="AD108" i="181"/>
  <c r="AB108" i="181"/>
  <c r="AD105" i="181"/>
  <c r="AB105" i="181"/>
  <c r="AD104" i="181"/>
  <c r="AB104" i="181"/>
  <c r="O90" i="181"/>
  <c r="N90" i="181"/>
  <c r="L90" i="181"/>
  <c r="K90" i="181"/>
  <c r="AF9" i="181"/>
  <c r="G90" i="181"/>
  <c r="F90" i="181"/>
  <c r="AD9" i="181"/>
  <c r="E90" i="181"/>
  <c r="D90" i="181"/>
  <c r="AB9" i="181"/>
  <c r="C90" i="181"/>
  <c r="O89" i="181"/>
  <c r="N89" i="181"/>
  <c r="M89" i="181"/>
  <c r="L89" i="181"/>
  <c r="K89" i="181"/>
  <c r="AF8" i="181"/>
  <c r="G89" i="181"/>
  <c r="F89" i="181"/>
  <c r="AD8" i="181"/>
  <c r="E89" i="181"/>
  <c r="D89" i="181"/>
  <c r="AB8" i="181"/>
  <c r="C89" i="181"/>
  <c r="O88" i="181"/>
  <c r="N88" i="181"/>
  <c r="M88" i="181"/>
  <c r="L88" i="181"/>
  <c r="J88" i="181"/>
  <c r="AF7" i="181"/>
  <c r="G88" i="181"/>
  <c r="F88" i="181"/>
  <c r="AD7" i="181"/>
  <c r="E88" i="181"/>
  <c r="D88" i="181"/>
  <c r="AB7" i="181"/>
  <c r="C88" i="181"/>
  <c r="O87" i="181"/>
  <c r="N87" i="181"/>
  <c r="M87" i="181"/>
  <c r="L87" i="181"/>
  <c r="J87" i="181"/>
  <c r="AF6" i="181"/>
  <c r="G87" i="181"/>
  <c r="F87" i="181"/>
  <c r="AD6" i="181"/>
  <c r="E87" i="181"/>
  <c r="D87" i="181"/>
  <c r="AB6" i="181"/>
  <c r="C87" i="181"/>
  <c r="O86" i="181"/>
  <c r="N86" i="181"/>
  <c r="L86" i="181"/>
  <c r="J86" i="181"/>
  <c r="AF5" i="181"/>
  <c r="G86" i="181"/>
  <c r="F86" i="181"/>
  <c r="AD5" i="181"/>
  <c r="E86" i="181"/>
  <c r="D86" i="181"/>
  <c r="AB5" i="181"/>
  <c r="C86" i="181"/>
  <c r="O85" i="181"/>
  <c r="N85" i="181"/>
  <c r="M85" i="181"/>
  <c r="L85" i="181"/>
  <c r="J85" i="181"/>
  <c r="AF4" i="181"/>
  <c r="G85" i="181"/>
  <c r="F85" i="181"/>
  <c r="AD4" i="181"/>
  <c r="E85" i="181"/>
  <c r="D85" i="181"/>
  <c r="AB4" i="181"/>
  <c r="C85" i="181"/>
  <c r="N84" i="181"/>
  <c r="F84" i="181"/>
  <c r="J82" i="181"/>
  <c r="S1" i="181"/>
  <c r="C82" i="181"/>
  <c r="A64" i="181"/>
  <c r="AB34" i="181"/>
  <c r="AB33" i="181"/>
  <c r="AB32" i="181"/>
  <c r="AB31" i="181"/>
  <c r="A31" i="181"/>
  <c r="AB30" i="181"/>
  <c r="AB29" i="181"/>
  <c r="AB28" i="181"/>
  <c r="AB27" i="181"/>
  <c r="AB26" i="181"/>
  <c r="AB25" i="181"/>
  <c r="AB24" i="181"/>
  <c r="AB23" i="181"/>
  <c r="AB22" i="181"/>
  <c r="AB21" i="181"/>
  <c r="AB20" i="181"/>
  <c r="AB19" i="181"/>
  <c r="AB18" i="181"/>
  <c r="G18" i="181"/>
  <c r="A18" i="181"/>
  <c r="AB17" i="181"/>
  <c r="AB16" i="181"/>
  <c r="AB15" i="181"/>
  <c r="D15" i="181"/>
  <c r="D14" i="181"/>
  <c r="O13" i="181"/>
  <c r="D13" i="181"/>
  <c r="O12" i="181"/>
  <c r="D12" i="181"/>
  <c r="O11" i="181"/>
  <c r="O10" i="181"/>
  <c r="D10" i="181"/>
  <c r="O9" i="181"/>
  <c r="D9" i="181"/>
  <c r="O8" i="181"/>
  <c r="D8" i="181"/>
  <c r="A7" i="181"/>
  <c r="A4" i="181"/>
  <c r="AB2" i="181"/>
  <c r="A2" i="181"/>
  <c r="Y1" i="181"/>
  <c r="AD128" i="180"/>
  <c r="AB128" i="180"/>
  <c r="AD127" i="180"/>
  <c r="AB127" i="180"/>
  <c r="AD125" i="180"/>
  <c r="AB125" i="180"/>
  <c r="AD124" i="180"/>
  <c r="AB124" i="180"/>
  <c r="AB122" i="180"/>
  <c r="AB121" i="180"/>
  <c r="AB120" i="180"/>
  <c r="AB118" i="180"/>
  <c r="AD111" i="180"/>
  <c r="AB111" i="180"/>
  <c r="AD110" i="180"/>
  <c r="AB110" i="180"/>
  <c r="AD109" i="180"/>
  <c r="AB109" i="180"/>
  <c r="AD108" i="180"/>
  <c r="AB108" i="180"/>
  <c r="AD105" i="180"/>
  <c r="AB105" i="180"/>
  <c r="AD104" i="180"/>
  <c r="AB104" i="180"/>
  <c r="O90" i="180"/>
  <c r="N90" i="180"/>
  <c r="M90" i="180"/>
  <c r="K90" i="180"/>
  <c r="AF9" i="180"/>
  <c r="G90" i="180"/>
  <c r="F90" i="180"/>
  <c r="AD9" i="180"/>
  <c r="E90" i="180"/>
  <c r="D90" i="180"/>
  <c r="AB9" i="180"/>
  <c r="C90" i="180"/>
  <c r="O89" i="180"/>
  <c r="N89" i="180"/>
  <c r="M89" i="180"/>
  <c r="L89" i="180"/>
  <c r="K89" i="180"/>
  <c r="AF8" i="180"/>
  <c r="G89" i="180"/>
  <c r="F89" i="180"/>
  <c r="AD8" i="180"/>
  <c r="E89" i="180"/>
  <c r="D89" i="180"/>
  <c r="AB8" i="180"/>
  <c r="C89" i="180"/>
  <c r="O88" i="180"/>
  <c r="N88" i="180"/>
  <c r="M88" i="180"/>
  <c r="L88" i="180"/>
  <c r="J88" i="180"/>
  <c r="AF7" i="180"/>
  <c r="G88" i="180"/>
  <c r="F88" i="180"/>
  <c r="AD7" i="180"/>
  <c r="E88" i="180"/>
  <c r="D88" i="180"/>
  <c r="AB7" i="180"/>
  <c r="C88" i="180"/>
  <c r="O87" i="180"/>
  <c r="N87" i="180"/>
  <c r="M87" i="180"/>
  <c r="L87" i="180"/>
  <c r="J87" i="180"/>
  <c r="AF6" i="180"/>
  <c r="G87" i="180"/>
  <c r="F87" i="180"/>
  <c r="AD6" i="180"/>
  <c r="E87" i="180"/>
  <c r="D87" i="180"/>
  <c r="AB6" i="180"/>
  <c r="C87" i="180"/>
  <c r="O86" i="180"/>
  <c r="N86" i="180"/>
  <c r="M86" i="180"/>
  <c r="J86" i="180"/>
  <c r="AF5" i="180"/>
  <c r="G86" i="180"/>
  <c r="F86" i="180"/>
  <c r="AD5" i="180"/>
  <c r="E86" i="180"/>
  <c r="D86" i="180"/>
  <c r="AB5" i="180"/>
  <c r="C86" i="180"/>
  <c r="O85" i="180"/>
  <c r="N85" i="180"/>
  <c r="M85" i="180"/>
  <c r="L85" i="180"/>
  <c r="J85" i="180"/>
  <c r="AF4" i="180"/>
  <c r="G85" i="180"/>
  <c r="F85" i="180"/>
  <c r="AD4" i="180"/>
  <c r="E85" i="180"/>
  <c r="D85" i="180"/>
  <c r="AB4" i="180"/>
  <c r="C85" i="180"/>
  <c r="N84" i="180"/>
  <c r="F84" i="180"/>
  <c r="J82" i="180"/>
  <c r="S1" i="180"/>
  <c r="C82" i="180"/>
  <c r="A64" i="180"/>
  <c r="AB34" i="180"/>
  <c r="AB33" i="180"/>
  <c r="AB32" i="180"/>
  <c r="AB31" i="180"/>
  <c r="A31" i="180"/>
  <c r="AB30" i="180"/>
  <c r="AB29" i="180"/>
  <c r="AB28" i="180"/>
  <c r="AB27" i="180"/>
  <c r="AB26" i="180"/>
  <c r="AB25" i="180"/>
  <c r="AB24" i="180"/>
  <c r="AB23" i="180"/>
  <c r="AB22" i="180"/>
  <c r="AB21" i="180"/>
  <c r="AB20" i="180"/>
  <c r="AB19" i="180"/>
  <c r="AB18" i="180"/>
  <c r="G18" i="180"/>
  <c r="AB17" i="180"/>
  <c r="AB16" i="180"/>
  <c r="AB15" i="180"/>
  <c r="D15" i="180"/>
  <c r="D14" i="180"/>
  <c r="O13" i="180"/>
  <c r="D13" i="180"/>
  <c r="O12" i="180"/>
  <c r="D12" i="180"/>
  <c r="O11" i="180"/>
  <c r="O10" i="180"/>
  <c r="D10" i="180"/>
  <c r="O9" i="180"/>
  <c r="D9" i="180"/>
  <c r="O8" i="180"/>
  <c r="D8" i="180"/>
  <c r="A7" i="180"/>
  <c r="A4" i="180"/>
  <c r="AB2" i="180"/>
  <c r="A2" i="180"/>
  <c r="Y1" i="180"/>
  <c r="J34" i="179"/>
  <c r="J33" i="179"/>
  <c r="J32" i="179"/>
  <c r="J31" i="179"/>
  <c r="J30" i="179"/>
  <c r="J29" i="179"/>
  <c r="J28" i="179"/>
  <c r="J27" i="179"/>
  <c r="J26" i="179"/>
  <c r="J25" i="179"/>
  <c r="J24" i="179"/>
  <c r="J23" i="179"/>
  <c r="J22" i="179"/>
  <c r="J21" i="179"/>
  <c r="J20" i="179"/>
  <c r="J19" i="179"/>
  <c r="J18" i="179"/>
  <c r="J17" i="179"/>
  <c r="J16" i="179"/>
  <c r="J15" i="179"/>
  <c r="J2" i="179"/>
  <c r="G1" i="179"/>
  <c r="M86" i="258"/>
  <c r="L86" i="257"/>
  <c r="L86" i="256"/>
  <c r="L86" i="255"/>
  <c r="L86" i="254"/>
  <c r="L86" i="253"/>
  <c r="L86" i="252"/>
  <c r="L86" i="251"/>
  <c r="L86" i="250"/>
  <c r="L86" i="249"/>
  <c r="L86" i="248"/>
  <c r="L86" i="247"/>
  <c r="L86" i="246"/>
  <c r="L86" i="245"/>
  <c r="L86" i="258"/>
  <c r="M86" i="244"/>
  <c r="M86" i="243"/>
  <c r="M86" i="242"/>
  <c r="M86" i="241"/>
  <c r="M86" i="240"/>
  <c r="M86" i="239"/>
  <c r="M86" i="238"/>
  <c r="M86" i="237"/>
  <c r="M86" i="236"/>
  <c r="M86" i="235"/>
  <c r="L86" i="234"/>
  <c r="M86" i="233"/>
  <c r="M86" i="232"/>
  <c r="M86" i="231"/>
  <c r="M86" i="230"/>
  <c r="M86" i="229"/>
  <c r="L86" i="228"/>
  <c r="M86" i="227"/>
  <c r="M86" i="226"/>
  <c r="M86" i="225"/>
  <c r="M86" i="224"/>
  <c r="M86" i="223"/>
  <c r="M86" i="222"/>
  <c r="M86" i="221"/>
  <c r="M86" i="220"/>
  <c r="M86" i="219"/>
  <c r="M86" i="218"/>
  <c r="M86" i="217"/>
  <c r="M86" i="216"/>
  <c r="L86" i="215"/>
  <c r="M86" i="214"/>
  <c r="M86" i="213"/>
  <c r="M86" i="212"/>
  <c r="M86" i="211"/>
  <c r="M86" i="210"/>
  <c r="M86" i="209"/>
  <c r="M86" i="208"/>
  <c r="M86" i="207"/>
  <c r="M86" i="206"/>
  <c r="M86" i="205"/>
  <c r="M86" i="204"/>
  <c r="M86" i="203"/>
  <c r="M86" i="202"/>
  <c r="M86" i="201"/>
  <c r="M86" i="200"/>
  <c r="M86" i="199"/>
  <c r="M86" i="198"/>
  <c r="M86" i="197"/>
  <c r="M86" i="196"/>
  <c r="M86" i="195"/>
  <c r="M86" i="194"/>
  <c r="M90" i="258"/>
  <c r="L90" i="257"/>
  <c r="L90" i="256"/>
  <c r="L90" i="255"/>
  <c r="L90" i="254"/>
  <c r="L90" i="253"/>
  <c r="L90" i="252"/>
  <c r="L90" i="251"/>
  <c r="L90" i="250"/>
  <c r="L90" i="249"/>
  <c r="L90" i="248"/>
  <c r="L90" i="247"/>
  <c r="L90" i="246"/>
  <c r="L90" i="245"/>
  <c r="L90" i="244"/>
  <c r="L90" i="258"/>
  <c r="M90" i="243"/>
  <c r="M90" i="242"/>
  <c r="M90" i="241"/>
  <c r="M90" i="240"/>
  <c r="M90" i="239"/>
  <c r="M90" i="238"/>
  <c r="M90" i="237"/>
  <c r="M90" i="236"/>
  <c r="M90" i="235"/>
  <c r="M90" i="234"/>
  <c r="M90" i="233"/>
  <c r="M90" i="232"/>
  <c r="M90" i="231"/>
  <c r="M90" i="230"/>
  <c r="M90" i="229"/>
  <c r="L90" i="228"/>
  <c r="M90" i="227"/>
  <c r="M90" i="226"/>
  <c r="M90" i="225"/>
  <c r="M90" i="224"/>
  <c r="M90" i="223"/>
  <c r="M90" i="222"/>
  <c r="M90" i="221"/>
  <c r="M90" i="220"/>
  <c r="M90" i="219"/>
  <c r="M90" i="218"/>
  <c r="M90" i="217"/>
  <c r="M90" i="216"/>
  <c r="M90" i="215"/>
  <c r="M90" i="214"/>
  <c r="M90" i="213"/>
  <c r="M90" i="212"/>
  <c r="M90" i="211"/>
  <c r="M90" i="210"/>
  <c r="M90" i="209"/>
  <c r="M90" i="208"/>
  <c r="M90" i="207"/>
  <c r="M90" i="206"/>
  <c r="M90" i="205"/>
  <c r="M90" i="204"/>
  <c r="M90" i="203"/>
  <c r="M90" i="202"/>
  <c r="M90" i="201"/>
  <c r="M90" i="200"/>
  <c r="M90" i="199"/>
  <c r="M90" i="198"/>
  <c r="M90" i="197"/>
  <c r="M90" i="196"/>
  <c r="M90" i="195"/>
  <c r="M90" i="194"/>
  <c r="M90" i="193"/>
  <c r="L86" i="180"/>
  <c r="L90" i="180"/>
  <c r="M86" i="181"/>
  <c r="M90" i="181"/>
  <c r="L86" i="182"/>
  <c r="L90" i="182"/>
  <c r="L86" i="183"/>
  <c r="L90" i="183"/>
  <c r="M86" i="184"/>
  <c r="L90" i="184"/>
  <c r="L86" i="185"/>
  <c r="L90" i="185"/>
  <c r="L86" i="186"/>
  <c r="L90" i="186"/>
  <c r="L86" i="187"/>
  <c r="L90" i="187"/>
  <c r="L86" i="188"/>
  <c r="L90" i="188"/>
  <c r="L86" i="189"/>
  <c r="L90" i="189"/>
  <c r="L86" i="190"/>
  <c r="L90" i="190"/>
  <c r="L86" i="191"/>
  <c r="L90" i="191"/>
  <c r="L86" i="192"/>
  <c r="L90" i="192"/>
  <c r="M86" i="193"/>
  <c r="L90" i="193"/>
  <c r="L86" i="195"/>
  <c r="L90" i="195"/>
  <c r="L86" i="197"/>
  <c r="L90" i="197"/>
  <c r="L86" i="199"/>
  <c r="L90" i="199"/>
  <c r="L86" i="201"/>
  <c r="L90" i="201"/>
  <c r="L86" i="203"/>
  <c r="L90" i="203"/>
  <c r="L86" i="205"/>
  <c r="L90" i="205"/>
  <c r="L86" i="207"/>
  <c r="L90" i="207"/>
  <c r="L86" i="209"/>
  <c r="L90" i="209"/>
  <c r="L86" i="211"/>
  <c r="L90" i="211"/>
  <c r="L86" i="213"/>
  <c r="L90" i="213"/>
  <c r="L90" i="215"/>
  <c r="L86" i="217"/>
  <c r="L90" i="217"/>
  <c r="L86" i="219"/>
  <c r="L90" i="219"/>
  <c r="L86" i="221"/>
  <c r="L90" i="221"/>
  <c r="L86" i="223"/>
  <c r="L90" i="223"/>
  <c r="L86" i="225"/>
  <c r="L90" i="225"/>
  <c r="L86" i="227"/>
  <c r="L90" i="227"/>
  <c r="M86" i="228"/>
  <c r="M90" i="228"/>
  <c r="L86" i="229"/>
  <c r="L90" i="229"/>
  <c r="L86" i="231"/>
  <c r="L90" i="231"/>
  <c r="L86" i="233"/>
  <c r="L90" i="233"/>
  <c r="M86" i="234"/>
  <c r="L86" i="235"/>
  <c r="L90" i="235"/>
  <c r="L86" i="237"/>
  <c r="L90" i="237"/>
  <c r="L86" i="239"/>
  <c r="L90" i="239"/>
  <c r="L86" i="241"/>
  <c r="L90" i="241"/>
  <c r="L86" i="243"/>
  <c r="L90" i="243"/>
  <c r="M90" i="245"/>
  <c r="M86" i="246"/>
  <c r="M90" i="247"/>
  <c r="M86" i="248"/>
  <c r="M90" i="249"/>
  <c r="M86" i="250"/>
  <c r="M90" i="251"/>
  <c r="M86" i="252"/>
  <c r="M90" i="253"/>
  <c r="M86" i="254"/>
  <c r="M90" i="255"/>
  <c r="M86" i="256"/>
  <c r="M90" i="257"/>
  <c r="M88" i="258"/>
  <c r="M88" i="257"/>
  <c r="M88" i="256"/>
  <c r="M88" i="255"/>
  <c r="M88" i="254"/>
  <c r="M88" i="253"/>
  <c r="M88" i="252"/>
  <c r="M88" i="251"/>
  <c r="M88" i="250"/>
  <c r="M88" i="249"/>
  <c r="M88" i="248"/>
  <c r="M88" i="247"/>
  <c r="M88" i="246"/>
  <c r="M88" i="245"/>
  <c r="L88" i="258"/>
  <c r="L88" i="257"/>
  <c r="L88" i="256"/>
  <c r="L88" i="255"/>
  <c r="L88" i="254"/>
  <c r="L88" i="253"/>
  <c r="L88" i="252"/>
  <c r="L88" i="251"/>
  <c r="L88" i="250"/>
  <c r="L88" i="249"/>
  <c r="L88" i="248"/>
  <c r="L88" i="247"/>
  <c r="L88" i="246"/>
  <c r="L88" i="245"/>
  <c r="L88" i="244"/>
  <c r="L88" i="243"/>
  <c r="L88" i="242"/>
  <c r="L88" i="241"/>
  <c r="L88" i="240"/>
  <c r="L88" i="239"/>
  <c r="L88" i="238"/>
  <c r="L88" i="237"/>
  <c r="L88" i="236"/>
  <c r="L88" i="235"/>
  <c r="M88" i="234"/>
  <c r="L88" i="233"/>
  <c r="L88" i="232"/>
  <c r="L88" i="231"/>
  <c r="L88" i="230"/>
  <c r="L88" i="229"/>
  <c r="M88" i="228"/>
  <c r="L88" i="227"/>
  <c r="L88" i="226"/>
  <c r="L88" i="225"/>
  <c r="L88" i="224"/>
  <c r="L88" i="223"/>
  <c r="L88" i="222"/>
  <c r="L88" i="221"/>
  <c r="L88" i="220"/>
  <c r="L88" i="219"/>
  <c r="L88" i="218"/>
  <c r="L88" i="217"/>
  <c r="L88" i="216"/>
  <c r="M88" i="215"/>
  <c r="L88" i="214"/>
  <c r="L88" i="213"/>
  <c r="L88" i="212"/>
  <c r="L88" i="211"/>
  <c r="L88" i="210"/>
  <c r="L88" i="209"/>
  <c r="L88" i="208"/>
  <c r="L88" i="207"/>
  <c r="L88" i="206"/>
  <c r="L88" i="205"/>
  <c r="L88" i="204"/>
  <c r="L88" i="203"/>
  <c r="L88" i="202"/>
  <c r="L88" i="201"/>
  <c r="L88" i="200"/>
  <c r="L88" i="199"/>
  <c r="L88" i="198"/>
  <c r="L88" i="197"/>
  <c r="L88" i="196"/>
  <c r="L88" i="195"/>
  <c r="L88" i="194"/>
  <c r="M85" i="258"/>
  <c r="M85" i="257"/>
  <c r="L85" i="256"/>
  <c r="M85" i="255"/>
  <c r="L85" i="254"/>
  <c r="M85" i="253"/>
  <c r="L85" i="252"/>
  <c r="L85" i="251"/>
  <c r="M85" i="250"/>
  <c r="L85" i="249"/>
  <c r="M85" i="248"/>
  <c r="M85" i="247"/>
  <c r="L85" i="246"/>
  <c r="M85" i="245"/>
  <c r="M87" i="258"/>
  <c r="L87" i="257"/>
  <c r="M87" i="256"/>
  <c r="L87" i="255"/>
  <c r="M87" i="254"/>
  <c r="L87" i="253"/>
  <c r="M87" i="252"/>
  <c r="M87" i="251"/>
  <c r="L87" i="250"/>
  <c r="M87" i="249"/>
  <c r="L87" i="248"/>
  <c r="L87" i="247"/>
  <c r="M87" i="246"/>
  <c r="L87" i="245"/>
  <c r="M89" i="258"/>
  <c r="M89" i="257"/>
  <c r="L89" i="256"/>
  <c r="M89" i="255"/>
  <c r="L89" i="254"/>
  <c r="M89" i="253"/>
  <c r="L89" i="252"/>
  <c r="L89" i="251"/>
  <c r="M89" i="250"/>
  <c r="L89" i="249"/>
  <c r="M89" i="248"/>
  <c r="M89" i="247"/>
  <c r="L89" i="246"/>
  <c r="M89" i="245"/>
  <c r="D8" i="258"/>
  <c r="A18" i="258"/>
  <c r="A49" i="258"/>
  <c r="A18" i="257"/>
  <c r="A49" i="257"/>
  <c r="A18" i="255"/>
  <c r="A49" i="255"/>
  <c r="A18" i="253"/>
  <c r="A49" i="253"/>
  <c r="A18" i="250"/>
  <c r="A49" i="250"/>
  <c r="A18" i="248"/>
  <c r="A49" i="248"/>
  <c r="A18" i="247"/>
  <c r="A49" i="247"/>
  <c r="A18" i="245"/>
  <c r="A49" i="245"/>
  <c r="A18" i="244"/>
  <c r="A49" i="244"/>
  <c r="A18" i="243"/>
  <c r="A49" i="243"/>
  <c r="A18" i="242"/>
  <c r="A49" i="242"/>
  <c r="A18" i="240"/>
  <c r="A49" i="240"/>
  <c r="A18" i="239"/>
  <c r="A49" i="239"/>
  <c r="A18" i="238"/>
  <c r="A49" i="238"/>
  <c r="A18" i="237"/>
  <c r="A49" i="237"/>
  <c r="A18" i="236"/>
  <c r="A49" i="236"/>
  <c r="A18" i="233"/>
  <c r="A49" i="233"/>
  <c r="A18" i="232"/>
  <c r="A49" i="232"/>
  <c r="A18" i="231"/>
  <c r="A49" i="231"/>
  <c r="A18" i="230"/>
  <c r="A49" i="230"/>
  <c r="A18" i="229"/>
  <c r="A49" i="229"/>
  <c r="A18" i="227"/>
  <c r="A49" i="227"/>
  <c r="A18" i="226"/>
  <c r="A49" i="226"/>
  <c r="A18" i="224"/>
  <c r="A49" i="224"/>
  <c r="A18" i="223"/>
  <c r="A49" i="223"/>
  <c r="A18" i="222"/>
  <c r="A49" i="222"/>
  <c r="A18" i="221"/>
  <c r="A49" i="221"/>
  <c r="A18" i="220"/>
  <c r="A49" i="220"/>
  <c r="A18" i="219"/>
  <c r="A49" i="219"/>
  <c r="A18" i="218"/>
  <c r="A49" i="218"/>
  <c r="A18" i="217"/>
  <c r="A49" i="217"/>
  <c r="A18" i="216"/>
  <c r="A49" i="216"/>
  <c r="F90" i="215"/>
  <c r="A18" i="215"/>
  <c r="A49" i="215"/>
  <c r="A18" i="214"/>
  <c r="A49" i="214"/>
  <c r="A18" i="213"/>
  <c r="A49" i="213"/>
  <c r="A18" i="212"/>
  <c r="A49" i="212"/>
  <c r="A18" i="211"/>
  <c r="A49" i="211"/>
  <c r="A18" i="210"/>
  <c r="A49" i="210"/>
  <c r="A18" i="209"/>
  <c r="A49" i="209"/>
  <c r="A18" i="208"/>
  <c r="A49" i="208"/>
  <c r="A18" i="206"/>
  <c r="A49" i="206"/>
  <c r="A18" i="205"/>
  <c r="A49" i="205"/>
  <c r="A18" i="203"/>
  <c r="A49" i="203"/>
  <c r="A18" i="202"/>
  <c r="A49" i="202"/>
  <c r="A18" i="201"/>
  <c r="A49" i="201"/>
  <c r="A18" i="200"/>
  <c r="A49" i="200"/>
  <c r="A18" i="199"/>
  <c r="A49" i="199"/>
  <c r="A18" i="198"/>
  <c r="A49" i="198"/>
  <c r="A18" i="197"/>
  <c r="A49" i="197"/>
  <c r="A18" i="196"/>
  <c r="A49" i="196"/>
  <c r="A18" i="194"/>
  <c r="A49" i="194"/>
  <c r="A18" i="192"/>
  <c r="A49" i="192"/>
  <c r="A18" i="191"/>
  <c r="A49" i="191"/>
  <c r="A18" i="189"/>
  <c r="A49" i="189"/>
  <c r="A18" i="187"/>
  <c r="A49" i="187"/>
  <c r="A18" i="186"/>
  <c r="A49" i="186"/>
  <c r="A18" i="185"/>
  <c r="A49" i="185"/>
  <c r="D8" i="184"/>
  <c r="F89" i="184"/>
  <c r="A18" i="183"/>
  <c r="A49" i="183"/>
  <c r="A64" i="182"/>
  <c r="A18" i="182"/>
  <c r="A49" i="182"/>
  <c r="A49" i="181"/>
  <c r="A18" i="180"/>
  <c r="A49" i="180"/>
</calcChain>
</file>

<file path=xl/sharedStrings.xml><?xml version="1.0" encoding="utf-8"?>
<sst xmlns="http://schemas.openxmlformats.org/spreadsheetml/2006/main" count="15164" uniqueCount="288">
  <si>
    <t>Change in</t>
  </si>
  <si>
    <t>Number</t>
  </si>
  <si>
    <t>last year</t>
  </si>
  <si>
    <t>Jobs</t>
  </si>
  <si>
    <t>Held by men</t>
  </si>
  <si>
    <t>Held by women</t>
  </si>
  <si>
    <t>Employed persons</t>
  </si>
  <si>
    <t>Total employment income</t>
  </si>
  <si>
    <t>Number of jobs and employed persons in</t>
  </si>
  <si>
    <t>Median employee income per job in</t>
  </si>
  <si>
    <t>Single job holders</t>
  </si>
  <si>
    <t>Multiple job holders</t>
  </si>
  <si>
    <t>OMUEs</t>
  </si>
  <si>
    <t>Number of jobs</t>
  </si>
  <si>
    <t>Type of organisation</t>
  </si>
  <si>
    <t>Private sector entities</t>
  </si>
  <si>
    <t>Incorporated</t>
  </si>
  <si>
    <t>Unincorporated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</si>
  <si>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</si>
  <si>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</si>
  <si>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</si>
  <si>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</si>
  <si>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</si>
  <si>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</si>
  <si>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Spotlight</t>
  </si>
  <si>
    <t>Formatted</t>
  </si>
  <si>
    <t>1 year mv</t>
  </si>
  <si>
    <t>5 year mv</t>
  </si>
  <si>
    <t>Total jobs</t>
  </si>
  <si>
    <t>Duration adjusted median income</t>
  </si>
  <si>
    <t>Employee jobs</t>
  </si>
  <si>
    <t>OMUE jobs</t>
  </si>
  <si>
    <t>Jobs per industry</t>
  </si>
  <si>
    <t>Distribution</t>
  </si>
  <si>
    <t>Total job holders</t>
  </si>
  <si>
    <t>Jobs by age/sex</t>
  </si>
  <si>
    <t>Male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</si>
  <si>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</si>
  <si>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</si>
  <si>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</si>
  <si>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</si>
  <si>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</si>
  <si>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</si>
  <si>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</si>
  <si>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</si>
  <si>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</si>
  <si>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</si>
  <si>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</si>
  <si>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</si>
  <si>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</si>
  <si>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</si>
  <si>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</si>
  <si>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</si>
  <si>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</si>
  <si>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Total</t>
  </si>
  <si>
    <t>Female</t>
  </si>
  <si>
    <t>Employed persons by occupation</t>
  </si>
  <si>
    <t>Managers</t>
  </si>
  <si>
    <t>Professionals</t>
  </si>
  <si>
    <t>Labourers</t>
  </si>
  <si>
    <t>2015-16</t>
  </si>
  <si>
    <t>2012-13</t>
  </si>
  <si>
    <t>2013-14</t>
  </si>
  <si>
    <t>2014-15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</si>
  <si>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</si>
  <si>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</si>
  <si>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</si>
  <si>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</si>
  <si>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</si>
  <si>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</si>
  <si>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</si>
  <si>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</si>
  <si>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</si>
  <si>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</si>
  <si>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</si>
  <si>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</si>
  <si>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</si>
  <si>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</si>
  <si>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</si>
  <si>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</si>
  <si>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</si>
  <si>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</si>
  <si>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</si>
  <si>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Total all services</t>
  </si>
  <si>
    <t xml:space="preserve">            Australian Bureau of Statistics</t>
  </si>
  <si>
    <t>Males</t>
  </si>
  <si>
    <t>Females</t>
  </si>
  <si>
    <t>Duration adjusted median income (jobs)</t>
  </si>
  <si>
    <t>%</t>
  </si>
  <si>
    <t>Employees</t>
  </si>
  <si>
    <t>Owner Managers of Unincorporated Enterprises</t>
  </si>
  <si>
    <t>Persons</t>
  </si>
  <si>
    <t>Multi jobs male</t>
  </si>
  <si>
    <t>Multi jobs female</t>
  </si>
  <si>
    <t>2016-17</t>
  </si>
  <si>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</si>
  <si>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</si>
  <si>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</si>
  <si>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</si>
  <si>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Further information about these and related statistics is available from the ABS website www.abs.gov.au, or contact the National Information and Referral Service on 1300 135 070.</t>
  </si>
  <si>
    <t>Average age of employed persons</t>
  </si>
  <si>
    <t>Yrs</t>
  </si>
  <si>
    <t>Median income per job</t>
  </si>
  <si>
    <t>Persons average age</t>
  </si>
  <si>
    <t>Persons employees</t>
  </si>
  <si>
    <t>Persons OMUEs</t>
  </si>
  <si>
    <t>Persons both employees and OMUEs</t>
  </si>
  <si>
    <t>Employees plus both emp/OMUE</t>
  </si>
  <si>
    <t>OMUEs plus both emp/OMUE</t>
  </si>
  <si>
    <t>Employed persons male</t>
  </si>
  <si>
    <t>Employed persons female</t>
  </si>
  <si>
    <t>Bayside</t>
  </si>
  <si>
    <t>Alpine</t>
  </si>
  <si>
    <t>Ararat</t>
  </si>
  <si>
    <t>Ballarat</t>
  </si>
  <si>
    <t>Banyule</t>
  </si>
  <si>
    <t>Bass Coast</t>
  </si>
  <si>
    <t>Baw Baw</t>
  </si>
  <si>
    <t>Benalla</t>
  </si>
  <si>
    <t>Boroondara</t>
  </si>
  <si>
    <t>Brimbank</t>
  </si>
  <si>
    <t>8.10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</si>
  <si>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</si>
  <si>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</si>
  <si>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</si>
  <si>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</si>
  <si>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</si>
  <si>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</si>
  <si>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</si>
  <si>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</si>
  <si>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</si>
  <si>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Frankston</t>
  </si>
  <si>
    <t>8.20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</si>
  <si>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</si>
  <si>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</si>
  <si>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</si>
  <si>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</si>
  <si>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</si>
  <si>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</si>
  <si>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</si>
  <si>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</si>
  <si>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</si>
  <si>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</si>
  <si>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8.30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</si>
  <si>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</si>
  <si>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</si>
  <si>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</si>
  <si>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</si>
  <si>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</si>
  <si>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</si>
  <si>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</si>
  <si>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</si>
  <si>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</si>
  <si>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</si>
  <si>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8.40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</si>
  <si>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</si>
  <si>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</si>
  <si>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</si>
  <si>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</si>
  <si>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</si>
  <si>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</si>
  <si>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</si>
  <si>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</si>
  <si>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</si>
  <si>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</si>
  <si>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8.50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</si>
  <si>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</si>
  <si>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</si>
  <si>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</si>
  <si>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</si>
  <si>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</si>
  <si>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</si>
  <si>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</si>
  <si>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</si>
  <si>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</si>
  <si>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</si>
  <si>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8.60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</si>
  <si>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</si>
  <si>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</si>
  <si>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</si>
  <si>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</si>
  <si>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</si>
  <si>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</si>
  <si>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</si>
  <si>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</si>
  <si>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</si>
  <si>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8.70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</si>
  <si>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</si>
  <si>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</si>
  <si>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</si>
  <si>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</si>
  <si>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</si>
  <si>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</si>
  <si>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</si>
  <si>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</si>
  <si>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</si>
  <si>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1 Year mv</t>
  </si>
  <si>
    <t>7 Year mv</t>
  </si>
  <si>
    <t>2017-18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</si>
  <si>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</si>
  <si>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</si>
  <si>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</si>
  <si>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</si>
  <si>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</si>
  <si>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Queenscliffe</t>
  </si>
  <si>
    <t>© Commonwealth of Australia 2021</t>
  </si>
  <si>
    <t>Change</t>
  </si>
  <si>
    <t>* Totals may differ from the sum of their components due to perturbation</t>
  </si>
  <si>
    <t>and data which could not be classified to component characteristics.</t>
  </si>
  <si>
    <t>2018-19</t>
  </si>
  <si>
    <t>Jobs in Australia: Table 8. Victoria Spotlights by Local Government Areas 2018-19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</si>
  <si>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</si>
  <si>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</si>
  <si>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</si>
  <si>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</si>
  <si>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</si>
  <si>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</si>
  <si>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</si>
  <si>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</si>
  <si>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</si>
  <si>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</si>
  <si>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</si>
  <si>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</si>
  <si>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</si>
  <si>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</si>
  <si>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</si>
  <si>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</si>
  <si>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</si>
  <si>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</si>
  <si>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8.21</t>
  </si>
  <si>
    <t>8.22</t>
  </si>
  <si>
    <t>8.23</t>
  </si>
  <si>
    <t>8.24</t>
  </si>
  <si>
    <t>8.25</t>
  </si>
  <si>
    <t>8.26</t>
  </si>
  <si>
    <t>8.27</t>
  </si>
  <si>
    <t>8.28</t>
  </si>
  <si>
    <t>8.29</t>
  </si>
  <si>
    <t>8.31</t>
  </si>
  <si>
    <t>8.32</t>
  </si>
  <si>
    <t>8.33</t>
  </si>
  <si>
    <t>8.34</t>
  </si>
  <si>
    <t>8.35</t>
  </si>
  <si>
    <t>8.36</t>
  </si>
  <si>
    <t>8.37</t>
  </si>
  <si>
    <t>8.38</t>
  </si>
  <si>
    <t>8.39</t>
  </si>
  <si>
    <t>8.41</t>
  </si>
  <si>
    <t>8.42</t>
  </si>
  <si>
    <t>8.43</t>
  </si>
  <si>
    <t>8.44</t>
  </si>
  <si>
    <t>8.45</t>
  </si>
  <si>
    <t>8.46</t>
  </si>
  <si>
    <t>8.47</t>
  </si>
  <si>
    <t>8.48</t>
  </si>
  <si>
    <t>8.49</t>
  </si>
  <si>
    <t>8.51</t>
  </si>
  <si>
    <t>8.52</t>
  </si>
  <si>
    <t>8.53</t>
  </si>
  <si>
    <t>8.54</t>
  </si>
  <si>
    <t>8.55</t>
  </si>
  <si>
    <t>8.56</t>
  </si>
  <si>
    <t>8.57</t>
  </si>
  <si>
    <t>8.58</t>
  </si>
  <si>
    <t>8.59</t>
  </si>
  <si>
    <t>8.61</t>
  </si>
  <si>
    <t>8.62</t>
  </si>
  <si>
    <t>8.63</t>
  </si>
  <si>
    <t>8.64</t>
  </si>
  <si>
    <t>8.65</t>
  </si>
  <si>
    <t>8.66</t>
  </si>
  <si>
    <t>8.67</t>
  </si>
  <si>
    <t>8.68</t>
  </si>
  <si>
    <t>8.69</t>
  </si>
  <si>
    <t>8.71</t>
  </si>
  <si>
    <t>8.72</t>
  </si>
  <si>
    <t>8.73</t>
  </si>
  <si>
    <t>8.74</t>
  </si>
  <si>
    <t>8.75</t>
  </si>
  <si>
    <t>8.76</t>
  </si>
  <si>
    <t>8.77</t>
  </si>
  <si>
    <t>8.78</t>
  </si>
  <si>
    <t>8.79</t>
  </si>
  <si>
    <t>Victoria</t>
  </si>
  <si>
    <t>Released at 11.30am (Canberra time) 26 October 2021</t>
  </si>
  <si>
    <t>* Data for some LGAs are supressed due to small counts.</t>
  </si>
  <si>
    <t>Multiple Job Holders</t>
  </si>
  <si>
    <t>Single Job Holders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</si>
</sst>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sz val="8"/>
      <color rgb="FF6E6E73"/>
      <name val="Segoe UI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7" fillId="0" borderId="11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</cellStyleXfs>
  <cellXfs count="149">
    <xf numFmtId="0" fontId="0" fillId="0" borderId="0" xfId="0"/>
    <xf numFmtId="0" fontId="4" fillId="0" borderId="0" xfId="3" applyFont="1" applyBorder="1" applyAlignment="1">
      <alignment vertical="center"/>
    </xf>
    <xf numFmtId="0" fontId="7" fillId="0" borderId="0" xfId="0" applyFont="1"/>
    <xf numFmtId="0" fontId="8" fillId="3" borderId="0" xfId="3" applyFont="1" applyFill="1" applyAlignment="1">
      <alignment vertical="center"/>
    </xf>
    <xf numFmtId="0" fontId="0" fillId="0" borderId="0" xfId="0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12" fillId="0" borderId="0" xfId="3" applyFont="1" applyFill="1"/>
    <xf numFmtId="0" fontId="12" fillId="0" borderId="0" xfId="3" applyFont="1" applyBorder="1" applyAlignment="1">
      <alignment horizontal="left"/>
    </xf>
    <xf numFmtId="0" fontId="13" fillId="0" borderId="0" xfId="3" applyFont="1"/>
    <xf numFmtId="0" fontId="14" fillId="0" borderId="0" xfId="0" applyFont="1"/>
    <xf numFmtId="0" fontId="3" fillId="0" borderId="10" xfId="3" applyBorder="1" applyAlignment="1" applyProtection="1">
      <alignment wrapText="1"/>
      <protection locked="0"/>
    </xf>
    <xf numFmtId="0" fontId="3" fillId="0" borderId="10" xfId="3" applyBorder="1" applyAlignment="1">
      <alignment wrapText="1"/>
    </xf>
    <xf numFmtId="0" fontId="12" fillId="0" borderId="0" xfId="5" applyFont="1" applyAlignment="1" applyProtection="1"/>
    <xf numFmtId="0" fontId="10" fillId="0" borderId="0" xfId="5" applyAlignment="1" applyProtection="1"/>
    <xf numFmtId="0" fontId="3" fillId="0" borderId="0" xfId="3" applyFont="1" applyBorder="1" applyAlignment="1">
      <alignment horizontal="left"/>
    </xf>
    <xf numFmtId="0" fontId="12" fillId="0" borderId="0" xfId="3" applyFont="1"/>
    <xf numFmtId="0" fontId="3" fillId="0" borderId="0" xfId="3"/>
    <xf numFmtId="0" fontId="10" fillId="0" borderId="0" xfId="5" applyAlignment="1" applyProtection="1">
      <alignment horizontal="right"/>
    </xf>
    <xf numFmtId="0" fontId="16" fillId="0" borderId="0" xfId="5" applyFont="1" applyFill="1" applyAlignment="1" applyProtection="1">
      <alignment horizontal="left" wrapText="1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27" fillId="0" borderId="11" xfId="6" applyAlignment="1">
      <alignment horizontal="right"/>
    </xf>
    <xf numFmtId="0" fontId="27" fillId="0" borderId="11" xfId="6" applyFill="1" applyAlignment="1">
      <alignment horizontal="right"/>
    </xf>
    <xf numFmtId="0" fontId="6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27" fillId="0" borderId="0" xfId="7"/>
    <xf numFmtId="0" fontId="0" fillId="0" borderId="0" xfId="0" applyAlignment="1">
      <alignment horizontal="right"/>
    </xf>
    <xf numFmtId="2" fontId="0" fillId="0" borderId="0" xfId="1" applyNumberFormat="1" applyFont="1"/>
    <xf numFmtId="0" fontId="27" fillId="0" borderId="0" xfId="7" applyAlignment="1">
      <alignment horizontal="left" indent="1"/>
    </xf>
    <xf numFmtId="0" fontId="23" fillId="0" borderId="3" xfId="0" applyFont="1" applyBorder="1" applyProtection="1">
      <protection locked="0" hidden="1"/>
    </xf>
    <xf numFmtId="0" fontId="23" fillId="0" borderId="5" xfId="0" applyFont="1" applyBorder="1" applyAlignment="1" applyProtection="1">
      <alignment horizontal="left" indent="1"/>
      <protection locked="0" hidden="1"/>
    </xf>
    <xf numFmtId="0" fontId="17" fillId="0" borderId="5" xfId="0" applyFont="1" applyBorder="1" applyProtection="1">
      <protection locked="0" hidden="1"/>
    </xf>
    <xf numFmtId="3" fontId="0" fillId="0" borderId="0" xfId="0" applyNumberFormat="1"/>
    <xf numFmtId="0" fontId="16" fillId="0" borderId="5" xfId="0" applyFont="1" applyBorder="1" applyAlignment="1" applyProtection="1">
      <alignment horizontal="left" indent="1"/>
      <protection locked="0" hidden="1"/>
    </xf>
    <xf numFmtId="0" fontId="27" fillId="0" borderId="11" xfId="6"/>
    <xf numFmtId="0" fontId="23" fillId="0" borderId="8" xfId="0" applyFont="1" applyBorder="1" applyProtection="1">
      <protection locked="0" hidden="1"/>
    </xf>
    <xf numFmtId="0" fontId="23" fillId="0" borderId="8" xfId="0" applyFont="1" applyBorder="1" applyAlignment="1" applyProtection="1">
      <alignment horizontal="right"/>
      <protection locked="0" hidden="1"/>
    </xf>
    <xf numFmtId="0" fontId="23" fillId="0" borderId="9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left" indent="1"/>
    </xf>
    <xf numFmtId="4" fontId="0" fillId="0" borderId="0" xfId="0" applyNumberFormat="1"/>
    <xf numFmtId="0" fontId="28" fillId="0" borderId="12" xfId="8" applyAlignment="1">
      <alignment horizontal="left" indent="1"/>
    </xf>
    <xf numFmtId="4" fontId="28" fillId="0" borderId="12" xfId="8" applyNumberFormat="1"/>
    <xf numFmtId="3" fontId="28" fillId="0" borderId="12" xfId="8" applyNumberFormat="1"/>
    <xf numFmtId="9" fontId="28" fillId="0" borderId="12" xfId="8" applyNumberFormat="1"/>
    <xf numFmtId="2" fontId="0" fillId="0" borderId="0" xfId="0" applyNumberFormat="1"/>
    <xf numFmtId="0" fontId="27" fillId="0" borderId="11" xfId="6" applyAlignment="1">
      <alignment horizontal="left"/>
    </xf>
    <xf numFmtId="0" fontId="18" fillId="2" borderId="0" xfId="0" applyFont="1" applyFill="1" applyProtection="1">
      <protection locked="0" hidden="1"/>
    </xf>
    <xf numFmtId="0" fontId="19" fillId="2" borderId="0" xfId="0" applyFont="1" applyFill="1" applyProtection="1">
      <protection locked="0" hidden="1"/>
    </xf>
    <xf numFmtId="0" fontId="18" fillId="2" borderId="0" xfId="0" applyFont="1" applyFill="1" applyAlignment="1" applyProtection="1">
      <alignment horizontal="right"/>
      <protection locked="0" hidden="1"/>
    </xf>
    <xf numFmtId="0" fontId="18" fillId="0" borderId="0" xfId="0" applyFont="1" applyProtection="1">
      <protection locked="0" hidden="1"/>
    </xf>
    <xf numFmtId="0" fontId="2" fillId="4" borderId="1" xfId="2" applyFill="1"/>
    <xf numFmtId="0" fontId="2" fillId="4" borderId="1" xfId="2" applyFill="1" applyAlignment="1">
      <alignment horizontal="center"/>
    </xf>
    <xf numFmtId="0" fontId="2" fillId="4" borderId="1" xfId="2" applyFill="1" applyAlignment="1">
      <alignment horizontal="right"/>
    </xf>
    <xf numFmtId="9" fontId="0" fillId="0" borderId="0" xfId="1" applyFont="1"/>
    <xf numFmtId="0" fontId="0" fillId="0" borderId="0" xfId="0" applyAlignment="1">
      <alignment horizontal="left" indent="2"/>
    </xf>
    <xf numFmtId="0" fontId="10" fillId="0" borderId="0" xfId="5" quotePrefix="1" applyAlignment="1" applyProtection="1">
      <alignment horizontal="right"/>
    </xf>
    <xf numFmtId="0" fontId="0" fillId="0" borderId="0" xfId="0"/>
    <xf numFmtId="0" fontId="11" fillId="0" borderId="0" xfId="5" applyFont="1" applyAlignment="1" applyProtection="1"/>
    <xf numFmtId="0" fontId="24" fillId="0" borderId="0" xfId="0" applyFont="1" applyAlignment="1">
      <alignment horizontal="left" vertical="center" indent="1"/>
    </xf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9" fillId="0" borderId="0" xfId="3" applyFont="1" applyProtection="1">
      <protection locked="0" hidden="1"/>
    </xf>
    <xf numFmtId="0" fontId="4" fillId="0" borderId="0" xfId="3" applyFont="1" applyAlignment="1" applyProtection="1">
      <alignment vertical="center"/>
      <protection locked="0" hidden="1"/>
    </xf>
    <xf numFmtId="0" fontId="0" fillId="0" borderId="0" xfId="0" applyAlignment="1" applyProtection="1">
      <alignment horizontal="left"/>
      <protection locked="0" hidden="1"/>
    </xf>
    <xf numFmtId="0" fontId="0" fillId="0" borderId="0" xfId="0" applyAlignment="1" applyProtection="1">
      <alignment horizontal="left" vertical="center" indent="1"/>
      <protection locked="0" hidden="1"/>
    </xf>
    <xf numFmtId="0" fontId="17" fillId="0" borderId="0" xfId="0" applyFont="1" applyProtection="1">
      <protection locked="0" hidden="1"/>
    </xf>
    <xf numFmtId="0" fontId="22" fillId="0" borderId="2" xfId="0" applyFont="1" applyBorder="1" applyAlignment="1" applyProtection="1">
      <alignment vertical="center"/>
      <protection locked="0" hidden="1"/>
    </xf>
    <xf numFmtId="0" fontId="16" fillId="0" borderId="3" xfId="0" applyFont="1" applyBorder="1" applyProtection="1">
      <protection locked="0" hidden="1"/>
    </xf>
    <xf numFmtId="3" fontId="22" fillId="0" borderId="3" xfId="0" applyNumberFormat="1" applyFont="1" applyBorder="1" applyAlignment="1" applyProtection="1">
      <alignment horizontal="right"/>
      <protection locked="0" hidden="1"/>
    </xf>
    <xf numFmtId="0" fontId="16" fillId="0" borderId="4" xfId="0" applyFont="1" applyBorder="1" applyAlignment="1" applyProtection="1">
      <alignment horizontal="right"/>
      <protection locked="0" hidden="1"/>
    </xf>
    <xf numFmtId="0" fontId="16" fillId="0" borderId="3" xfId="0" applyFont="1" applyBorder="1" applyAlignment="1" applyProtection="1">
      <alignment vertical="center"/>
      <protection locked="0" hidden="1"/>
    </xf>
    <xf numFmtId="0" fontId="16" fillId="0" borderId="3" xfId="0" applyFont="1" applyBorder="1" applyAlignment="1" applyProtection="1">
      <alignment horizontal="center" vertical="center"/>
      <protection locked="0" hidden="1"/>
    </xf>
    <xf numFmtId="0" fontId="22" fillId="0" borderId="3" xfId="0" applyFont="1" applyBorder="1" applyAlignment="1" applyProtection="1">
      <alignment horizontal="right"/>
      <protection locked="0" hidden="1"/>
    </xf>
    <xf numFmtId="0" fontId="16" fillId="0" borderId="0" xfId="0" applyFont="1" applyProtection="1">
      <protection locked="0" hidden="1"/>
    </xf>
    <xf numFmtId="0" fontId="23" fillId="0" borderId="0" xfId="0" applyFont="1" applyProtection="1">
      <protection locked="0" hidden="1"/>
    </xf>
    <xf numFmtId="165" fontId="16" fillId="0" borderId="0" xfId="0" applyNumberFormat="1" applyFont="1" applyAlignment="1" applyProtection="1">
      <alignment horizontal="right"/>
      <protection locked="0" hidden="1"/>
    </xf>
    <xf numFmtId="0" fontId="16" fillId="0" borderId="6" xfId="0" applyFont="1" applyBorder="1" applyAlignment="1" applyProtection="1">
      <alignment horizontal="center"/>
      <protection locked="0" hidden="1"/>
    </xf>
    <xf numFmtId="0" fontId="16" fillId="0" borderId="5" xfId="0" applyFont="1" applyBorder="1" applyAlignment="1" applyProtection="1">
      <alignment horizontal="left" indent="2"/>
      <protection locked="0" hidden="1"/>
    </xf>
    <xf numFmtId="0" fontId="16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0" fontId="16" fillId="0" borderId="5" xfId="0" applyFont="1" applyBorder="1" applyAlignment="1" applyProtection="1">
      <alignment horizontal="left" vertical="center" indent="1"/>
      <protection locked="0" hidden="1"/>
    </xf>
    <xf numFmtId="0" fontId="23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vertical="center" wrapText="1"/>
      <protection locked="0" hidden="1"/>
    </xf>
    <xf numFmtId="0" fontId="23" fillId="0" borderId="0" xfId="0" applyFont="1" applyAlignment="1" applyProtection="1">
      <alignment horizontal="right"/>
      <protection locked="0" hidden="1"/>
    </xf>
    <xf numFmtId="0" fontId="23" fillId="0" borderId="7" xfId="0" applyFont="1" applyBorder="1" applyAlignment="1" applyProtection="1">
      <alignment horizontal="left" indent="1"/>
      <protection locked="0" hidden="1"/>
    </xf>
    <xf numFmtId="165" fontId="16" fillId="0" borderId="8" xfId="0" applyNumberFormat="1" applyFont="1" applyBorder="1" applyAlignment="1" applyProtection="1">
      <alignment horizontal="right"/>
      <protection locked="0" hidden="1"/>
    </xf>
    <xf numFmtId="0" fontId="16" fillId="0" borderId="9" xfId="0" applyFont="1" applyBorder="1" applyAlignment="1" applyProtection="1">
      <alignment horizontal="center"/>
      <protection locked="0" hidden="1"/>
    </xf>
    <xf numFmtId="0" fontId="16" fillId="0" borderId="7" xfId="0" applyFont="1" applyBorder="1" applyAlignment="1" applyProtection="1">
      <alignment horizontal="left" vertical="center" indent="1"/>
      <protection locked="0" hidden="1"/>
    </xf>
    <xf numFmtId="0" fontId="17" fillId="0" borderId="0" xfId="0" applyFont="1"/>
    <xf numFmtId="9" fontId="27" fillId="0" borderId="0" xfId="6" applyNumberFormat="1" applyBorder="1" applyAlignment="1">
      <alignment horizontal="right"/>
    </xf>
    <xf numFmtId="0" fontId="27" fillId="0" borderId="0" xfId="6" applyBorder="1" applyAlignment="1">
      <alignment horizontal="right"/>
    </xf>
    <xf numFmtId="0" fontId="27" fillId="0" borderId="0" xfId="6" applyFill="1" applyBorder="1" applyAlignment="1">
      <alignment horizontal="right"/>
    </xf>
    <xf numFmtId="2" fontId="0" fillId="0" borderId="0" xfId="1" applyNumberFormat="1" applyFont="1" applyBorder="1"/>
    <xf numFmtId="164" fontId="0" fillId="0" borderId="0" xfId="1" applyNumberFormat="1" applyFont="1" applyBorder="1"/>
    <xf numFmtId="0" fontId="5" fillId="0" borderId="0" xfId="0" applyFont="1"/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164" fontId="18" fillId="0" borderId="0" xfId="0" applyNumberFormat="1" applyFont="1" applyAlignment="1" applyProtection="1">
      <alignment horizontal="right"/>
      <protection locked="0" hidden="1"/>
    </xf>
    <xf numFmtId="9" fontId="18" fillId="0" borderId="0" xfId="0" applyNumberFormat="1" applyFont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left" indent="1"/>
      <protection locked="0" hidden="1"/>
    </xf>
    <xf numFmtId="0" fontId="31" fillId="0" borderId="0" xfId="2" applyFont="1" applyFill="1" applyBorder="1" applyProtection="1">
      <protection hidden="1"/>
    </xf>
    <xf numFmtId="0" fontId="31" fillId="0" borderId="0" xfId="2" applyFont="1" applyFill="1" applyBorder="1" applyAlignment="1" applyProtection="1">
      <alignment horizontal="center"/>
      <protection hidden="1"/>
    </xf>
    <xf numFmtId="0" fontId="30" fillId="0" borderId="0" xfId="0" applyFont="1" applyFill="1" applyBorder="1"/>
    <xf numFmtId="0" fontId="31" fillId="0" borderId="0" xfId="2" applyFont="1" applyFill="1" applyBorder="1" applyAlignment="1"/>
    <xf numFmtId="0" fontId="31" fillId="0" borderId="0" xfId="2" applyFont="1" applyFill="1" applyBorder="1" applyAlignment="1" applyProtection="1">
      <alignment horizontal="right"/>
      <protection hidden="1"/>
    </xf>
    <xf numFmtId="0" fontId="32" fillId="0" borderId="0" xfId="3" applyFont="1" applyFill="1" applyBorder="1" applyAlignment="1" applyProtection="1">
      <alignment vertical="center"/>
      <protection locked="0" hidden="1"/>
    </xf>
    <xf numFmtId="0" fontId="30" fillId="0" borderId="0" xfId="0" applyFont="1" applyFill="1" applyBorder="1" applyAlignment="1">
      <alignment horizontal="center"/>
    </xf>
    <xf numFmtId="0" fontId="29" fillId="0" borderId="0" xfId="6" applyFont="1" applyFill="1" applyBorder="1" applyAlignment="1">
      <alignment horizontal="right"/>
    </xf>
    <xf numFmtId="0" fontId="29" fillId="0" borderId="0" xfId="7" applyFont="1" applyFill="1" applyBorder="1"/>
    <xf numFmtId="3" fontId="30" fillId="0" borderId="0" xfId="0" applyNumberFormat="1" applyFont="1" applyFill="1" applyBorder="1" applyProtection="1">
      <protection hidden="1"/>
    </xf>
    <xf numFmtId="0" fontId="30" fillId="0" borderId="0" xfId="0" applyFont="1" applyFill="1" applyBorder="1" applyAlignment="1">
      <alignment horizontal="right"/>
    </xf>
    <xf numFmtId="2" fontId="30" fillId="0" borderId="0" xfId="1" applyNumberFormat="1" applyFont="1" applyFill="1" applyBorder="1"/>
    <xf numFmtId="0" fontId="29" fillId="0" borderId="0" xfId="7" applyFont="1" applyFill="1" applyBorder="1" applyAlignment="1">
      <alignment horizontal="left" indent="1"/>
    </xf>
    <xf numFmtId="3" fontId="30" fillId="0" borderId="0" xfId="0" applyNumberFormat="1" applyFont="1" applyFill="1" applyBorder="1"/>
    <xf numFmtId="0" fontId="29" fillId="0" borderId="0" xfId="6" applyFont="1" applyFill="1" applyBorder="1" applyAlignment="1">
      <alignment horizontal="center"/>
    </xf>
    <xf numFmtId="0" fontId="29" fillId="0" borderId="0" xfId="6" applyFont="1" applyFill="1" applyBorder="1"/>
    <xf numFmtId="0" fontId="30" fillId="0" borderId="0" xfId="0" applyFont="1" applyFill="1" applyBorder="1" applyAlignment="1">
      <alignment horizontal="left" indent="1"/>
    </xf>
    <xf numFmtId="4" fontId="30" fillId="0" borderId="0" xfId="0" applyNumberFormat="1" applyFont="1" applyFill="1" applyBorder="1"/>
    <xf numFmtId="164" fontId="30" fillId="0" borderId="0" xfId="1" applyNumberFormat="1" applyFont="1" applyFill="1" applyBorder="1"/>
    <xf numFmtId="0" fontId="29" fillId="0" borderId="0" xfId="8" applyFont="1" applyFill="1" applyBorder="1" applyAlignment="1">
      <alignment horizontal="left" indent="1"/>
    </xf>
    <xf numFmtId="4" fontId="29" fillId="0" borderId="0" xfId="8" applyNumberFormat="1" applyFont="1" applyFill="1" applyBorder="1"/>
    <xf numFmtId="3" fontId="29" fillId="0" borderId="0" xfId="8" applyNumberFormat="1" applyFont="1" applyFill="1" applyBorder="1"/>
    <xf numFmtId="0" fontId="29" fillId="0" borderId="0" xfId="8" applyFont="1" applyFill="1" applyBorder="1"/>
    <xf numFmtId="9" fontId="29" fillId="0" borderId="0" xfId="8" applyNumberFormat="1" applyFont="1" applyFill="1" applyBorder="1"/>
    <xf numFmtId="2" fontId="30" fillId="0" borderId="0" xfId="0" applyNumberFormat="1" applyFont="1" applyFill="1" applyBorder="1"/>
    <xf numFmtId="0" fontId="29" fillId="0" borderId="0" xfId="6" applyFont="1" applyFill="1" applyBorder="1" applyAlignment="1"/>
    <xf numFmtId="9" fontId="29" fillId="0" borderId="0" xfId="6" applyNumberFormat="1" applyFont="1" applyFill="1" applyBorder="1" applyAlignment="1">
      <alignment horizontal="right"/>
    </xf>
    <xf numFmtId="0" fontId="29" fillId="0" borderId="0" xfId="7" applyFont="1" applyFill="1" applyBorder="1" applyAlignment="1">
      <alignment horizontal="right"/>
    </xf>
    <xf numFmtId="165" fontId="30" fillId="0" borderId="0" xfId="0" applyNumberFormat="1" applyFont="1" applyFill="1" applyBorder="1"/>
    <xf numFmtId="0" fontId="29" fillId="0" borderId="0" xfId="6" applyFont="1" applyFill="1" applyBorder="1" applyAlignment="1">
      <alignment horizontal="left"/>
    </xf>
    <xf numFmtId="0" fontId="29" fillId="0" borderId="0" xfId="7" applyFont="1" applyFill="1" applyBorder="1" applyAlignment="1">
      <alignment horizontal="left"/>
    </xf>
    <xf numFmtId="165" fontId="30" fillId="0" borderId="0" xfId="1" applyNumberFormat="1" applyFont="1" applyFill="1" applyBorder="1"/>
    <xf numFmtId="166" fontId="30" fillId="0" borderId="0" xfId="0" applyNumberFormat="1" applyFont="1" applyFill="1" applyBorder="1"/>
    <xf numFmtId="165" fontId="0" fillId="0" borderId="0" xfId="1" applyNumberFormat="1" applyFont="1" applyBorder="1" applyAlignment="1">
      <alignment horizontal="right"/>
    </xf>
    <xf numFmtId="0" fontId="30" fillId="0" borderId="0" xfId="0" applyFont="1"/>
    <xf numFmtId="165" fontId="30" fillId="0" borderId="0" xfId="1" applyNumberFormat="1" applyFont="1" applyBorder="1" applyAlignment="1">
      <alignment horizontal="right"/>
    </xf>
    <xf numFmtId="0" fontId="16" fillId="0" borderId="0" xfId="3" applyFont="1" applyAlignment="1">
      <alignment vertical="center" wrapText="1"/>
    </xf>
    <xf numFmtId="0" fontId="11" fillId="0" borderId="0" xfId="5" applyFont="1" applyAlignment="1" applyProtection="1"/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31" fillId="0" borderId="0" xfId="2" applyFont="1" applyFill="1" applyBorder="1" applyAlignment="1">
      <alignment horizontal="center"/>
    </xf>
    <xf numFmtId="0" fontId="16" fillId="0" borderId="5" xfId="0" applyFont="1" applyBorder="1" applyAlignment="1" applyProtection="1">
      <alignment horizontal="left" vertical="center" wrapText="1" indent="1"/>
      <protection locked="0" hidden="1"/>
    </xf>
    <xf numFmtId="0" fontId="16" fillId="0" borderId="0" xfId="0" applyFont="1" applyAlignment="1" applyProtection="1">
      <alignment horizontal="left" vertical="center" wrapText="1" indent="1"/>
      <protection locked="0" hidden="1"/>
    </xf>
    <xf numFmtId="0" fontId="20" fillId="2" borderId="0" xfId="0" applyFont="1" applyFill="1" applyAlignment="1" applyProtection="1">
      <alignment horizontal="center" vertical="top" wrapText="1"/>
      <protection locked="0" hidden="1"/>
    </xf>
    <xf numFmtId="0" fontId="20" fillId="2" borderId="0" xfId="0" applyFont="1" applyFill="1" applyAlignment="1" applyProtection="1">
      <alignment horizontal="center" vertical="top"/>
      <protection locked="0" hidden="1"/>
    </xf>
    <xf numFmtId="0" fontId="2" fillId="0" borderId="1" xfId="2" applyAlignment="1">
      <alignment horizontal="center"/>
    </xf>
  </cellXfs>
  <cellStyles count="9">
    <cellStyle name="Heading 2" xfId="2" builtinId="17"/>
    <cellStyle name="Heading 3" xfId="6" builtinId="18"/>
    <cellStyle name="Heading 4" xfId="7" builtinId="19"/>
    <cellStyle name="Hyperlink" xfId="5" builtinId="8"/>
    <cellStyle name="Normal" xfId="0" builtinId="0"/>
    <cellStyle name="Normal 2" xfId="3" xr:uid="{00000000-0005-0000-0000-000005000000}"/>
    <cellStyle name="Normal 4" xfId="4" xr:uid="{00000000-0005-0000-0000-000006000000}"/>
    <cellStyle name="Percent" xfId="1" builtinId="5"/>
    <cellStyle name="Total" xfId="8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7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7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7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7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7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7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7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8.1'!$U$4:$Y$4</c:f>
              <c:numCache>
                <c:formatCode>#,##0</c:formatCode>
                <c:ptCount val="5"/>
                <c:pt idx="1">
                  <c:v>9721</c:v>
                </c:pt>
                <c:pt idx="2">
                  <c:v>9777</c:v>
                </c:pt>
                <c:pt idx="3">
                  <c:v>10532</c:v>
                </c:pt>
                <c:pt idx="4">
                  <c:v>11075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E-48BB-B740-E63D1C587377}"/>
            </c:ext>
          </c:extLst>
        </c:ser>
        <c:ser>
          <c:idx val="1"/>
          <c:order val="1"/>
          <c:tx>
            <c:strRef>
              <c:f>'Table 8.1'!$S$7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8.1'!$U$7:$Y$7</c:f>
              <c:numCache>
                <c:formatCode>#,##0</c:formatCode>
                <c:ptCount val="5"/>
                <c:pt idx="1">
                  <c:v>6491</c:v>
                </c:pt>
                <c:pt idx="2">
                  <c:v>6485</c:v>
                </c:pt>
                <c:pt idx="3">
                  <c:v>6826</c:v>
                </c:pt>
                <c:pt idx="4">
                  <c:v>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BE-48BB-B740-E63D1C587377}"/>
            </c:ext>
          </c:extLst>
        </c:ser>
        <c:ser>
          <c:idx val="2"/>
          <c:order val="2"/>
          <c:tx>
            <c:strRef>
              <c:f>'Table 8.1'!$S$11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8.1'!$U$11:$Y$11</c:f>
              <c:numCache>
                <c:formatCode>#,##0</c:formatCode>
                <c:ptCount val="5"/>
                <c:pt idx="1">
                  <c:v>8077</c:v>
                </c:pt>
                <c:pt idx="2">
                  <c:v>8161</c:v>
                </c:pt>
                <c:pt idx="3">
                  <c:v>8785</c:v>
                </c:pt>
                <c:pt idx="4">
                  <c:v>9232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E-48BB-B740-E63D1C587377}"/>
            </c:ext>
          </c:extLst>
        </c:ser>
        <c:ser>
          <c:idx val="3"/>
          <c:order val="3"/>
          <c:tx>
            <c:strRef>
              <c:f>'Table 8.1'!$S$12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8.1'!$U$12:$Y$12</c:f>
              <c:numCache>
                <c:formatCode>#,##0</c:formatCode>
                <c:ptCount val="5"/>
                <c:pt idx="1">
                  <c:v>1647</c:v>
                </c:pt>
                <c:pt idx="2">
                  <c:v>1615</c:v>
                </c:pt>
                <c:pt idx="3">
                  <c:v>1747</c:v>
                </c:pt>
                <c:pt idx="4">
                  <c:v>1844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BE-48BB-B740-E63D1C587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8.1'!$V$8:$Z$8</c:f>
              <c:numCache>
                <c:formatCode>#,##0</c:formatCode>
                <c:ptCount val="5"/>
                <c:pt idx="0">
                  <c:v>27015.43</c:v>
                </c:pt>
                <c:pt idx="1">
                  <c:v>27493.3</c:v>
                </c:pt>
                <c:pt idx="2">
                  <c:v>27435.74</c:v>
                </c:pt>
                <c:pt idx="3">
                  <c:v>27908</c:v>
                </c:pt>
                <c:pt idx="4">
                  <c:v>28722.5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5E-4717-81A0-E083D89104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5E-4717-81A0-E083D8910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8.10'!$V$8:$Z$8</c:f>
              <c:numCache>
                <c:formatCode>#,##0</c:formatCode>
                <c:ptCount val="5"/>
                <c:pt idx="0">
                  <c:v>39142.5</c:v>
                </c:pt>
                <c:pt idx="1">
                  <c:v>40063.72</c:v>
                </c:pt>
                <c:pt idx="2">
                  <c:v>40167.5</c:v>
                </c:pt>
                <c:pt idx="3">
                  <c:v>41280.89</c:v>
                </c:pt>
                <c:pt idx="4">
                  <c:v>41273.040000000001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F-4326-B223-DB0D75BE7BD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F-4326-B223-DB0D75BE7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8.11'!$U$4:$Y$4</c:f>
              <c:numCache>
                <c:formatCode>#,##0</c:formatCode>
                <c:ptCount val="5"/>
                <c:pt idx="1">
                  <c:v>4531</c:v>
                </c:pt>
                <c:pt idx="2">
                  <c:v>4218</c:v>
                </c:pt>
                <c:pt idx="3">
                  <c:v>4600</c:v>
                </c:pt>
                <c:pt idx="4">
                  <c:v>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0-4344-A2B2-0B5C680F5611}"/>
            </c:ext>
          </c:extLst>
        </c:ser>
        <c:ser>
          <c:idx val="1"/>
          <c:order val="1"/>
          <c:tx>
            <c:strRef>
              <c:f>'Table 8.11'!$S$7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8.11'!$U$7:$Y$7</c:f>
              <c:numCache>
                <c:formatCode>#,##0</c:formatCode>
                <c:ptCount val="5"/>
                <c:pt idx="1">
                  <c:v>3086</c:v>
                </c:pt>
                <c:pt idx="2">
                  <c:v>2930</c:v>
                </c:pt>
                <c:pt idx="3">
                  <c:v>3131</c:v>
                </c:pt>
                <c:pt idx="4">
                  <c:v>3419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20-4344-A2B2-0B5C680F5611}"/>
            </c:ext>
          </c:extLst>
        </c:ser>
        <c:ser>
          <c:idx val="2"/>
          <c:order val="2"/>
          <c:tx>
            <c:strRef>
              <c:f>'Table 8.11'!$S$11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8.11'!$U$11:$Y$11</c:f>
              <c:numCache>
                <c:formatCode>#,##0</c:formatCode>
                <c:ptCount val="5"/>
                <c:pt idx="1">
                  <c:v>3452</c:v>
                </c:pt>
                <c:pt idx="2">
                  <c:v>3268</c:v>
                </c:pt>
                <c:pt idx="3">
                  <c:v>3547</c:v>
                </c:pt>
                <c:pt idx="4">
                  <c:v>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20-4344-A2B2-0B5C680F5611}"/>
            </c:ext>
          </c:extLst>
        </c:ser>
        <c:ser>
          <c:idx val="3"/>
          <c:order val="3"/>
          <c:tx>
            <c:strRef>
              <c:f>'Table 8.11'!$S$12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8.11'!$U$12:$Y$12</c:f>
              <c:numCache>
                <c:formatCode>#,##0</c:formatCode>
                <c:ptCount val="5"/>
                <c:pt idx="1">
                  <c:v>1073</c:v>
                </c:pt>
                <c:pt idx="2">
                  <c:v>957</c:v>
                </c:pt>
                <c:pt idx="3">
                  <c:v>1053</c:v>
                </c:pt>
                <c:pt idx="4">
                  <c:v>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20-4344-A2B2-0B5C680F5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8.11'!$AB$15:$AB$33</c:f>
              <c:numCache>
                <c:formatCode>0.0%</c:formatCode>
                <c:ptCount val="19"/>
                <c:pt idx="0">
                  <c:v>0.14670723755705281</c:v>
                </c:pt>
                <c:pt idx="1">
                  <c:v>1.0867202782003911E-3</c:v>
                </c:pt>
                <c:pt idx="2">
                  <c:v>4.9119756574657683E-2</c:v>
                </c:pt>
                <c:pt idx="3">
                  <c:v>4.9989132797217993E-3</c:v>
                </c:pt>
                <c:pt idx="4">
                  <c:v>4.6946316018256898E-2</c:v>
                </c:pt>
                <c:pt idx="5">
                  <c:v>3.9121930015214086E-2</c:v>
                </c:pt>
                <c:pt idx="6">
                  <c:v>6.2160399913062381E-2</c:v>
                </c:pt>
                <c:pt idx="7">
                  <c:v>2.7602695066289935E-2</c:v>
                </c:pt>
                <c:pt idx="8">
                  <c:v>4.6076939795696589E-2</c:v>
                </c:pt>
                <c:pt idx="9">
                  <c:v>2.6081286676809391E-3</c:v>
                </c:pt>
                <c:pt idx="10">
                  <c:v>2.1951749619647902E-2</c:v>
                </c:pt>
                <c:pt idx="11">
                  <c:v>1.108454683764399E-2</c:v>
                </c:pt>
                <c:pt idx="12">
                  <c:v>2.8472071288850251E-2</c:v>
                </c:pt>
                <c:pt idx="13">
                  <c:v>4.6076939795696589E-2</c:v>
                </c:pt>
                <c:pt idx="14">
                  <c:v>0.10475983481851771</c:v>
                </c:pt>
                <c:pt idx="15">
                  <c:v>4.933710063029776E-2</c:v>
                </c:pt>
                <c:pt idx="16">
                  <c:v>0.12236470332536405</c:v>
                </c:pt>
                <c:pt idx="17">
                  <c:v>1.5431427950445555E-2</c:v>
                </c:pt>
                <c:pt idx="18">
                  <c:v>2.4559878287328842E-2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6-433E-B51C-DC197E794B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6-433E-B51C-DC197E794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8.11'!$Y$44:$Y$60</c:f>
              <c:numCache>
                <c:formatCode>#,##0</c:formatCode>
                <c:ptCount val="17"/>
                <c:pt idx="0">
                  <c:v>6</c:v>
                </c:pt>
                <c:pt idx="1">
                  <c:v>76</c:v>
                </c:pt>
                <c:pt idx="2">
                  <c:v>188</c:v>
                </c:pt>
                <c:pt idx="3">
                  <c:v>255</c:v>
                </c:pt>
                <c:pt idx="4">
                  <c:v>255</c:v>
                </c:pt>
                <c:pt idx="5">
                  <c:v>193</c:v>
                </c:pt>
                <c:pt idx="6">
                  <c:v>156</c:v>
                </c:pt>
                <c:pt idx="7">
                  <c:v>178</c:v>
                </c:pt>
                <c:pt idx="8">
                  <c:v>221</c:v>
                </c:pt>
                <c:pt idx="9">
                  <c:v>260</c:v>
                </c:pt>
                <c:pt idx="10">
                  <c:v>239</c:v>
                </c:pt>
                <c:pt idx="11">
                  <c:v>239</c:v>
                </c:pt>
                <c:pt idx="12">
                  <c:v>176</c:v>
                </c:pt>
                <c:pt idx="13">
                  <c:v>96</c:v>
                </c:pt>
                <c:pt idx="14">
                  <c:v>58</c:v>
                </c:pt>
                <c:pt idx="15">
                  <c:v>25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6-4F66-A025-C86C3DF0F0E8}"/>
            </c:ext>
          </c:extLst>
        </c:ser>
        <c:ser>
          <c:idx val="1"/>
          <c:order val="1"/>
          <c:tx>
            <c:strRef>
              <c:f>'Table 8.11'!$S$62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8.11'!$Y$63:$Y$79</c:f>
              <c:numCache>
                <c:formatCode>#,##0</c:formatCode>
                <c:ptCount val="17"/>
                <c:pt idx="0">
                  <c:v>0</c:v>
                </c:pt>
                <c:pt idx="1">
                  <c:v>47</c:v>
                </c:pt>
                <c:pt idx="2">
                  <c:v>154</c:v>
                </c:pt>
                <c:pt idx="3">
                  <c:v>226</c:v>
                </c:pt>
                <c:pt idx="4">
                  <c:v>170</c:v>
                </c:pt>
                <c:pt idx="5">
                  <c:v>148</c:v>
                </c:pt>
                <c:pt idx="6">
                  <c:v>144</c:v>
                </c:pt>
                <c:pt idx="7">
                  <c:v>173</c:v>
                </c:pt>
                <c:pt idx="8">
                  <c:v>265</c:v>
                </c:pt>
                <c:pt idx="9">
                  <c:v>230</c:v>
                </c:pt>
                <c:pt idx="10">
                  <c:v>270</c:v>
                </c:pt>
                <c:pt idx="11">
                  <c:v>194</c:v>
                </c:pt>
                <c:pt idx="12">
                  <c:v>124</c:v>
                </c:pt>
                <c:pt idx="13">
                  <c:v>60</c:v>
                </c:pt>
                <c:pt idx="14">
                  <c:v>35</c:v>
                </c:pt>
                <c:pt idx="15">
                  <c:v>19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6-4F66-A025-C86C3DF0F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8.11'!$Y$83:$Y$90</c:f>
              <c:numCache>
                <c:formatCode>#,##0</c:formatCode>
                <c:ptCount val="8"/>
                <c:pt idx="0">
                  <c:v>179</c:v>
                </c:pt>
                <c:pt idx="1">
                  <c:v>112</c:v>
                </c:pt>
                <c:pt idx="2">
                  <c:v>217</c:v>
                </c:pt>
                <c:pt idx="3">
                  <c:v>43</c:v>
                </c:pt>
                <c:pt idx="4">
                  <c:v>33</c:v>
                </c:pt>
                <c:pt idx="5">
                  <c:v>45</c:v>
                </c:pt>
                <c:pt idx="6">
                  <c:v>210</c:v>
                </c:pt>
                <c:pt idx="7">
                  <c:v>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9-4E53-AC96-278BB38F8F7F}"/>
            </c:ext>
          </c:extLst>
        </c:ser>
        <c:ser>
          <c:idx val="1"/>
          <c:order val="1"/>
          <c:tx>
            <c:strRef>
              <c:f>'Table 8.11'!$S$92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8.11'!$Y$93:$Y$100</c:f>
              <c:numCache>
                <c:formatCode>#,##0</c:formatCode>
                <c:ptCount val="8"/>
                <c:pt idx="0">
                  <c:v>91</c:v>
                </c:pt>
                <c:pt idx="1">
                  <c:v>327</c:v>
                </c:pt>
                <c:pt idx="2">
                  <c:v>33</c:v>
                </c:pt>
                <c:pt idx="3">
                  <c:v>186</c:v>
                </c:pt>
                <c:pt idx="4">
                  <c:v>194</c:v>
                </c:pt>
                <c:pt idx="5">
                  <c:v>106</c:v>
                </c:pt>
                <c:pt idx="6">
                  <c:v>22</c:v>
                </c:pt>
                <c:pt idx="7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9-4E53-AC96-278BB38F8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8.11'!$U$8:$Y$8</c:f>
              <c:numCache>
                <c:formatCode>#,##0</c:formatCode>
                <c:ptCount val="5"/>
                <c:pt idx="1">
                  <c:v>25672.5</c:v>
                </c:pt>
                <c:pt idx="2">
                  <c:v>27432.33</c:v>
                </c:pt>
                <c:pt idx="3">
                  <c:v>27004.54</c:v>
                </c:pt>
                <c:pt idx="4">
                  <c:v>29997.759999999998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5-4A6B-80DB-ACDCF1058FA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5-4A6B-80DB-ACDCF1058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8.11'!$V$4:$Z$4</c:f>
              <c:numCache>
                <c:formatCode>#,##0</c:formatCode>
                <c:ptCount val="5"/>
                <c:pt idx="0">
                  <c:v>4531</c:v>
                </c:pt>
                <c:pt idx="1">
                  <c:v>4218</c:v>
                </c:pt>
                <c:pt idx="2">
                  <c:v>4600</c:v>
                </c:pt>
                <c:pt idx="3">
                  <c:v>4952</c:v>
                </c:pt>
                <c:pt idx="4">
                  <c:v>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46-4D07-BB95-F4F02A19D712}"/>
            </c:ext>
          </c:extLst>
        </c:ser>
        <c:ser>
          <c:idx val="1"/>
          <c:order val="1"/>
          <c:tx>
            <c:strRef>
              <c:f>'Table 8.11'!$S$7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8.11'!$V$7:$Z$7</c:f>
              <c:numCache>
                <c:formatCode>#,##0</c:formatCode>
                <c:ptCount val="5"/>
                <c:pt idx="0">
                  <c:v>3086</c:v>
                </c:pt>
                <c:pt idx="1">
                  <c:v>2930</c:v>
                </c:pt>
                <c:pt idx="2">
                  <c:v>3131</c:v>
                </c:pt>
                <c:pt idx="3">
                  <c:v>3419</c:v>
                </c:pt>
                <c:pt idx="4">
                  <c:v>3143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6-4D07-BB95-F4F02A19D712}"/>
            </c:ext>
          </c:extLst>
        </c:ser>
        <c:ser>
          <c:idx val="2"/>
          <c:order val="2"/>
          <c:tx>
            <c:strRef>
              <c:f>'Table 8.11'!$S$11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8.11'!$V$11:$Z$11</c:f>
              <c:numCache>
                <c:formatCode>#,##0</c:formatCode>
                <c:ptCount val="5"/>
                <c:pt idx="0">
                  <c:v>3452</c:v>
                </c:pt>
                <c:pt idx="1">
                  <c:v>3268</c:v>
                </c:pt>
                <c:pt idx="2">
                  <c:v>3547</c:v>
                </c:pt>
                <c:pt idx="3">
                  <c:v>3702</c:v>
                </c:pt>
                <c:pt idx="4">
                  <c:v>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46-4D07-BB95-F4F02A19D712}"/>
            </c:ext>
          </c:extLst>
        </c:ser>
        <c:ser>
          <c:idx val="3"/>
          <c:order val="3"/>
          <c:tx>
            <c:strRef>
              <c:f>'Table 8.11'!$S$12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8.11'!$V$12:$Z$12</c:f>
              <c:numCache>
                <c:formatCode>#,##0</c:formatCode>
                <c:ptCount val="5"/>
                <c:pt idx="0">
                  <c:v>1073</c:v>
                </c:pt>
                <c:pt idx="1">
                  <c:v>957</c:v>
                </c:pt>
                <c:pt idx="2">
                  <c:v>1053</c:v>
                </c:pt>
                <c:pt idx="3">
                  <c:v>1247</c:v>
                </c:pt>
                <c:pt idx="4">
                  <c:v>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46-4D07-BB95-F4F02A19D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8.11'!$AB$15:$AB$33</c:f>
              <c:numCache>
                <c:formatCode>0.0%</c:formatCode>
                <c:ptCount val="19"/>
                <c:pt idx="0">
                  <c:v>0.14670723755705281</c:v>
                </c:pt>
                <c:pt idx="1">
                  <c:v>1.0867202782003911E-3</c:v>
                </c:pt>
                <c:pt idx="2">
                  <c:v>4.9119756574657683E-2</c:v>
                </c:pt>
                <c:pt idx="3">
                  <c:v>4.9989132797217993E-3</c:v>
                </c:pt>
                <c:pt idx="4">
                  <c:v>4.6946316018256898E-2</c:v>
                </c:pt>
                <c:pt idx="5">
                  <c:v>3.9121930015214086E-2</c:v>
                </c:pt>
                <c:pt idx="6">
                  <c:v>6.2160399913062381E-2</c:v>
                </c:pt>
                <c:pt idx="7">
                  <c:v>2.7602695066289935E-2</c:v>
                </c:pt>
                <c:pt idx="8">
                  <c:v>4.6076939795696589E-2</c:v>
                </c:pt>
                <c:pt idx="9">
                  <c:v>2.6081286676809391E-3</c:v>
                </c:pt>
                <c:pt idx="10">
                  <c:v>2.1951749619647902E-2</c:v>
                </c:pt>
                <c:pt idx="11">
                  <c:v>1.108454683764399E-2</c:v>
                </c:pt>
                <c:pt idx="12">
                  <c:v>2.8472071288850251E-2</c:v>
                </c:pt>
                <c:pt idx="13">
                  <c:v>4.6076939795696589E-2</c:v>
                </c:pt>
                <c:pt idx="14">
                  <c:v>0.10475983481851771</c:v>
                </c:pt>
                <c:pt idx="15">
                  <c:v>4.933710063029776E-2</c:v>
                </c:pt>
                <c:pt idx="16">
                  <c:v>0.12236470332536405</c:v>
                </c:pt>
                <c:pt idx="17">
                  <c:v>1.5431427950445555E-2</c:v>
                </c:pt>
                <c:pt idx="18">
                  <c:v>2.4559878287328842E-2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1-40E4-9144-B7E9FB164D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1-40E4-9144-B7E9FB164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8.11'!$Z$44:$Z$60</c:f>
              <c:numCache>
                <c:formatCode>#,##0</c:formatCode>
                <c:ptCount val="17"/>
                <c:pt idx="0">
                  <c:v>15</c:v>
                </c:pt>
                <c:pt idx="1">
                  <c:v>54</c:v>
                </c:pt>
                <c:pt idx="2">
                  <c:v>184</c:v>
                </c:pt>
                <c:pt idx="3">
                  <c:v>229</c:v>
                </c:pt>
                <c:pt idx="4">
                  <c:v>250</c:v>
                </c:pt>
                <c:pt idx="5">
                  <c:v>173</c:v>
                </c:pt>
                <c:pt idx="6">
                  <c:v>134</c:v>
                </c:pt>
                <c:pt idx="7">
                  <c:v>143</c:v>
                </c:pt>
                <c:pt idx="8">
                  <c:v>199</c:v>
                </c:pt>
                <c:pt idx="9">
                  <c:v>256</c:v>
                </c:pt>
                <c:pt idx="10">
                  <c:v>211</c:v>
                </c:pt>
                <c:pt idx="11">
                  <c:v>226</c:v>
                </c:pt>
                <c:pt idx="12">
                  <c:v>163</c:v>
                </c:pt>
                <c:pt idx="13">
                  <c:v>77</c:v>
                </c:pt>
                <c:pt idx="14">
                  <c:v>45</c:v>
                </c:pt>
                <c:pt idx="15">
                  <c:v>31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3-4BC0-8083-9CFBD12B1997}"/>
            </c:ext>
          </c:extLst>
        </c:ser>
        <c:ser>
          <c:idx val="1"/>
          <c:order val="1"/>
          <c:tx>
            <c:strRef>
              <c:f>'Table 8.11'!$S$62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8.11'!$Z$63:$Z$79</c:f>
              <c:numCache>
                <c:formatCode>#,##0</c:formatCode>
                <c:ptCount val="17"/>
                <c:pt idx="0">
                  <c:v>0</c:v>
                </c:pt>
                <c:pt idx="1">
                  <c:v>34</c:v>
                </c:pt>
                <c:pt idx="2">
                  <c:v>159</c:v>
                </c:pt>
                <c:pt idx="3">
                  <c:v>195</c:v>
                </c:pt>
                <c:pt idx="4">
                  <c:v>187</c:v>
                </c:pt>
                <c:pt idx="5">
                  <c:v>162</c:v>
                </c:pt>
                <c:pt idx="6">
                  <c:v>147</c:v>
                </c:pt>
                <c:pt idx="7">
                  <c:v>148</c:v>
                </c:pt>
                <c:pt idx="8">
                  <c:v>241</c:v>
                </c:pt>
                <c:pt idx="9">
                  <c:v>212</c:v>
                </c:pt>
                <c:pt idx="10">
                  <c:v>255</c:v>
                </c:pt>
                <c:pt idx="11">
                  <c:v>225</c:v>
                </c:pt>
                <c:pt idx="12">
                  <c:v>102</c:v>
                </c:pt>
                <c:pt idx="13">
                  <c:v>56</c:v>
                </c:pt>
                <c:pt idx="14">
                  <c:v>35</c:v>
                </c:pt>
                <c:pt idx="15">
                  <c:v>16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73-4BC0-8083-9CFBD12B1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8.11'!$Z$83:$Z$90</c:f>
              <c:numCache>
                <c:formatCode>#,##0</c:formatCode>
                <c:ptCount val="8"/>
                <c:pt idx="0">
                  <c:v>182</c:v>
                </c:pt>
                <c:pt idx="1">
                  <c:v>121</c:v>
                </c:pt>
                <c:pt idx="2">
                  <c:v>218</c:v>
                </c:pt>
                <c:pt idx="3">
                  <c:v>46</c:v>
                </c:pt>
                <c:pt idx="4">
                  <c:v>38</c:v>
                </c:pt>
                <c:pt idx="5">
                  <c:v>31</c:v>
                </c:pt>
                <c:pt idx="6">
                  <c:v>206</c:v>
                </c:pt>
                <c:pt idx="7">
                  <c:v>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B-46BE-9215-680573007360}"/>
            </c:ext>
          </c:extLst>
        </c:ser>
        <c:ser>
          <c:idx val="1"/>
          <c:order val="1"/>
          <c:tx>
            <c:strRef>
              <c:f>'Table 8.11'!$S$92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8.11'!$Z$93:$Z$100</c:f>
              <c:numCache>
                <c:formatCode>#,##0</c:formatCode>
                <c:ptCount val="8"/>
                <c:pt idx="0">
                  <c:v>101</c:v>
                </c:pt>
                <c:pt idx="1">
                  <c:v>315</c:v>
                </c:pt>
                <c:pt idx="2">
                  <c:v>23</c:v>
                </c:pt>
                <c:pt idx="3">
                  <c:v>202</c:v>
                </c:pt>
                <c:pt idx="4">
                  <c:v>169</c:v>
                </c:pt>
                <c:pt idx="5">
                  <c:v>116</c:v>
                </c:pt>
                <c:pt idx="6">
                  <c:v>16</c:v>
                </c:pt>
                <c:pt idx="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0B-46BE-9215-680573007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8.2'!$U$4:$Y$4</c:f>
              <c:numCache>
                <c:formatCode>#,##0</c:formatCode>
                <c:ptCount val="5"/>
                <c:pt idx="1">
                  <c:v>8389</c:v>
                </c:pt>
                <c:pt idx="2">
                  <c:v>8064</c:v>
                </c:pt>
                <c:pt idx="3">
                  <c:v>8317</c:v>
                </c:pt>
                <c:pt idx="4">
                  <c:v>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FA-4A2F-BA59-40B5B7493A94}"/>
            </c:ext>
          </c:extLst>
        </c:ser>
        <c:ser>
          <c:idx val="1"/>
          <c:order val="1"/>
          <c:tx>
            <c:strRef>
              <c:f>'Table 8.2'!$S$7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8.2'!$U$7:$Y$7</c:f>
              <c:numCache>
                <c:formatCode>#,##0</c:formatCode>
                <c:ptCount val="5"/>
                <c:pt idx="1">
                  <c:v>5687</c:v>
                </c:pt>
                <c:pt idx="2">
                  <c:v>5589</c:v>
                </c:pt>
                <c:pt idx="3">
                  <c:v>5748</c:v>
                </c:pt>
                <c:pt idx="4">
                  <c:v>6082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FA-4A2F-BA59-40B5B7493A94}"/>
            </c:ext>
          </c:extLst>
        </c:ser>
        <c:ser>
          <c:idx val="2"/>
          <c:order val="2"/>
          <c:tx>
            <c:strRef>
              <c:f>'Table 8.2'!$S$11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8.2'!$U$11:$Y$11</c:f>
              <c:numCache>
                <c:formatCode>#,##0</c:formatCode>
                <c:ptCount val="5"/>
                <c:pt idx="1">
                  <c:v>7237</c:v>
                </c:pt>
                <c:pt idx="2">
                  <c:v>6916</c:v>
                </c:pt>
                <c:pt idx="3">
                  <c:v>7140</c:v>
                </c:pt>
                <c:pt idx="4">
                  <c:v>7578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FA-4A2F-BA59-40B5B7493A94}"/>
            </c:ext>
          </c:extLst>
        </c:ser>
        <c:ser>
          <c:idx val="3"/>
          <c:order val="3"/>
          <c:tx>
            <c:strRef>
              <c:f>'Table 8.2'!$S$12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8.2'!$U$12:$Y$12</c:f>
              <c:numCache>
                <c:formatCode>#,##0</c:formatCode>
                <c:ptCount val="5"/>
                <c:pt idx="1">
                  <c:v>1146</c:v>
                </c:pt>
                <c:pt idx="2">
                  <c:v>1147</c:v>
                </c:pt>
                <c:pt idx="3">
                  <c:v>1177</c:v>
                </c:pt>
                <c:pt idx="4">
                  <c:v>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FA-4A2F-BA59-40B5B7493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8.11'!$V$8:$Z$8</c:f>
              <c:numCache>
                <c:formatCode>#,##0</c:formatCode>
                <c:ptCount val="5"/>
                <c:pt idx="0">
                  <c:v>25672.5</c:v>
                </c:pt>
                <c:pt idx="1">
                  <c:v>27432.33</c:v>
                </c:pt>
                <c:pt idx="2">
                  <c:v>27004.54</c:v>
                </c:pt>
                <c:pt idx="3">
                  <c:v>29997.759999999998</c:v>
                </c:pt>
                <c:pt idx="4">
                  <c:v>31400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D9-4892-ABD0-10BE965819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D9-4892-ABD0-10BE96581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8.12'!$U$4:$Y$4</c:f>
              <c:numCache>
                <c:formatCode>#,##0</c:formatCode>
                <c:ptCount val="5"/>
                <c:pt idx="1">
                  <c:v>28033</c:v>
                </c:pt>
                <c:pt idx="2">
                  <c:v>27901</c:v>
                </c:pt>
                <c:pt idx="3">
                  <c:v>28912</c:v>
                </c:pt>
                <c:pt idx="4">
                  <c:v>30231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8-485E-9B43-7C9725C5B521}"/>
            </c:ext>
          </c:extLst>
        </c:ser>
        <c:ser>
          <c:idx val="1"/>
          <c:order val="1"/>
          <c:tx>
            <c:strRef>
              <c:f>'Table 8.12'!$S$7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8.12'!$U$7:$Y$7</c:f>
              <c:numCache>
                <c:formatCode>#,##0</c:formatCode>
                <c:ptCount val="5"/>
                <c:pt idx="1">
                  <c:v>19532</c:v>
                </c:pt>
                <c:pt idx="2">
                  <c:v>19611</c:v>
                </c:pt>
                <c:pt idx="3">
                  <c:v>20036</c:v>
                </c:pt>
                <c:pt idx="4">
                  <c:v>20984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8-485E-9B43-7C9725C5B521}"/>
            </c:ext>
          </c:extLst>
        </c:ser>
        <c:ser>
          <c:idx val="2"/>
          <c:order val="2"/>
          <c:tx>
            <c:strRef>
              <c:f>'Table 8.12'!$S$11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8.12'!$U$11:$Y$11</c:f>
              <c:numCache>
                <c:formatCode>#,##0</c:formatCode>
                <c:ptCount val="5"/>
                <c:pt idx="1">
                  <c:v>23812</c:v>
                </c:pt>
                <c:pt idx="2">
                  <c:v>23719</c:v>
                </c:pt>
                <c:pt idx="3">
                  <c:v>24602</c:v>
                </c:pt>
                <c:pt idx="4">
                  <c:v>25653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58-485E-9B43-7C9725C5B521}"/>
            </c:ext>
          </c:extLst>
        </c:ser>
        <c:ser>
          <c:idx val="3"/>
          <c:order val="3"/>
          <c:tx>
            <c:strRef>
              <c:f>'Table 8.12'!$S$12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8.12'!$U$12:$Y$12</c:f>
              <c:numCache>
                <c:formatCode>#,##0</c:formatCode>
                <c:ptCount val="5"/>
                <c:pt idx="1">
                  <c:v>4224</c:v>
                </c:pt>
                <c:pt idx="2">
                  <c:v>4180</c:v>
                </c:pt>
                <c:pt idx="3">
                  <c:v>4310</c:v>
                </c:pt>
                <c:pt idx="4">
                  <c:v>4575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58-485E-9B43-7C9725C5B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8.12'!$AB$15:$AB$33</c:f>
              <c:numCache>
                <c:formatCode>0.0%</c:formatCode>
                <c:ptCount val="19"/>
                <c:pt idx="0">
                  <c:v>8.5563099041533544E-2</c:v>
                </c:pt>
                <c:pt idx="1">
                  <c:v>3.1616080937167199E-3</c:v>
                </c:pt>
                <c:pt idx="2">
                  <c:v>8.7792864749733759E-2</c:v>
                </c:pt>
                <c:pt idx="3">
                  <c:v>8.6528221512247074E-3</c:v>
                </c:pt>
                <c:pt idx="4">
                  <c:v>7.002129925452609E-2</c:v>
                </c:pt>
                <c:pt idx="5">
                  <c:v>2.4161341853035145E-2</c:v>
                </c:pt>
                <c:pt idx="6">
                  <c:v>9.2418796592119282E-2</c:v>
                </c:pt>
                <c:pt idx="7">
                  <c:v>8.0504526091586801E-2</c:v>
                </c:pt>
                <c:pt idx="8">
                  <c:v>3.5210330138445156E-2</c:v>
                </c:pt>
                <c:pt idx="9">
                  <c:v>4.8256123535676248E-3</c:v>
                </c:pt>
                <c:pt idx="10">
                  <c:v>2.8188232161874334E-2</c:v>
                </c:pt>
                <c:pt idx="11">
                  <c:v>1.8304046858359957E-2</c:v>
                </c:pt>
                <c:pt idx="12">
                  <c:v>3.6208732694355698E-2</c:v>
                </c:pt>
                <c:pt idx="13">
                  <c:v>6.0003993610223641E-2</c:v>
                </c:pt>
                <c:pt idx="14">
                  <c:v>6.336528221512247E-2</c:v>
                </c:pt>
                <c:pt idx="15">
                  <c:v>4.2565228966986154E-2</c:v>
                </c:pt>
                <c:pt idx="16">
                  <c:v>0.1259318423855165</c:v>
                </c:pt>
                <c:pt idx="17">
                  <c:v>1.2579872204472844E-2</c:v>
                </c:pt>
                <c:pt idx="18">
                  <c:v>2.9386315228966987E-2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2F-4AAB-AAB6-18A971A8FC1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2F-4AAB-AAB6-18A971A8F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8.12'!$Y$44:$Y$60</c:f>
              <c:numCache>
                <c:formatCode>#,##0</c:formatCode>
                <c:ptCount val="17"/>
                <c:pt idx="0">
                  <c:v>11</c:v>
                </c:pt>
                <c:pt idx="1">
                  <c:v>394</c:v>
                </c:pt>
                <c:pt idx="2">
                  <c:v>1138</c:v>
                </c:pt>
                <c:pt idx="3">
                  <c:v>1596</c:v>
                </c:pt>
                <c:pt idx="4">
                  <c:v>1663</c:v>
                </c:pt>
                <c:pt idx="5">
                  <c:v>1293</c:v>
                </c:pt>
                <c:pt idx="6">
                  <c:v>1133</c:v>
                </c:pt>
                <c:pt idx="7">
                  <c:v>1236</c:v>
                </c:pt>
                <c:pt idx="8">
                  <c:v>1451</c:v>
                </c:pt>
                <c:pt idx="9">
                  <c:v>1479</c:v>
                </c:pt>
                <c:pt idx="10">
                  <c:v>1605</c:v>
                </c:pt>
                <c:pt idx="11">
                  <c:v>1242</c:v>
                </c:pt>
                <c:pt idx="12">
                  <c:v>724</c:v>
                </c:pt>
                <c:pt idx="13">
                  <c:v>334</c:v>
                </c:pt>
                <c:pt idx="14">
                  <c:v>167</c:v>
                </c:pt>
                <c:pt idx="15">
                  <c:v>74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9-4B40-892F-7DE6A6096DB1}"/>
            </c:ext>
          </c:extLst>
        </c:ser>
        <c:ser>
          <c:idx val="1"/>
          <c:order val="1"/>
          <c:tx>
            <c:strRef>
              <c:f>'Table 8.12'!$S$62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8.12'!$Y$63:$Y$79</c:f>
              <c:numCache>
                <c:formatCode>#,##0</c:formatCode>
                <c:ptCount val="17"/>
                <c:pt idx="0">
                  <c:v>16</c:v>
                </c:pt>
                <c:pt idx="1">
                  <c:v>420</c:v>
                </c:pt>
                <c:pt idx="2">
                  <c:v>1043</c:v>
                </c:pt>
                <c:pt idx="3">
                  <c:v>1455</c:v>
                </c:pt>
                <c:pt idx="4">
                  <c:v>1451</c:v>
                </c:pt>
                <c:pt idx="5">
                  <c:v>1163</c:v>
                </c:pt>
                <c:pt idx="6">
                  <c:v>1110</c:v>
                </c:pt>
                <c:pt idx="7">
                  <c:v>1309</c:v>
                </c:pt>
                <c:pt idx="8">
                  <c:v>1540</c:v>
                </c:pt>
                <c:pt idx="9">
                  <c:v>1526</c:v>
                </c:pt>
                <c:pt idx="10">
                  <c:v>1535</c:v>
                </c:pt>
                <c:pt idx="11">
                  <c:v>1071</c:v>
                </c:pt>
                <c:pt idx="12">
                  <c:v>530</c:v>
                </c:pt>
                <c:pt idx="13">
                  <c:v>201</c:v>
                </c:pt>
                <c:pt idx="14">
                  <c:v>119</c:v>
                </c:pt>
                <c:pt idx="15">
                  <c:v>71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9-4B40-892F-7DE6A6096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8.12'!$Y$83:$Y$90</c:f>
              <c:numCache>
                <c:formatCode>#,##0</c:formatCode>
                <c:ptCount val="8"/>
                <c:pt idx="0">
                  <c:v>1171</c:v>
                </c:pt>
                <c:pt idx="1">
                  <c:v>757</c:v>
                </c:pt>
                <c:pt idx="2">
                  <c:v>2006</c:v>
                </c:pt>
                <c:pt idx="3">
                  <c:v>478</c:v>
                </c:pt>
                <c:pt idx="4">
                  <c:v>297</c:v>
                </c:pt>
                <c:pt idx="5">
                  <c:v>513</c:v>
                </c:pt>
                <c:pt idx="6">
                  <c:v>1142</c:v>
                </c:pt>
                <c:pt idx="7">
                  <c:v>1912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A-43E5-930B-8F5586AA8E18}"/>
            </c:ext>
          </c:extLst>
        </c:ser>
        <c:ser>
          <c:idx val="1"/>
          <c:order val="1"/>
          <c:tx>
            <c:strRef>
              <c:f>'Table 8.12'!$S$92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8.12'!$Y$93:$Y$100</c:f>
              <c:numCache>
                <c:formatCode>#,##0</c:formatCode>
                <c:ptCount val="8"/>
                <c:pt idx="0">
                  <c:v>671</c:v>
                </c:pt>
                <c:pt idx="1">
                  <c:v>1764</c:v>
                </c:pt>
                <c:pt idx="2">
                  <c:v>335</c:v>
                </c:pt>
                <c:pt idx="3">
                  <c:v>1583</c:v>
                </c:pt>
                <c:pt idx="4">
                  <c:v>1509</c:v>
                </c:pt>
                <c:pt idx="5">
                  <c:v>1022</c:v>
                </c:pt>
                <c:pt idx="6">
                  <c:v>78</c:v>
                </c:pt>
                <c:pt idx="7">
                  <c:v>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A-43E5-930B-8F5586AA8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8.12'!$U$8:$Y$8</c:f>
              <c:numCache>
                <c:formatCode>#,##0</c:formatCode>
                <c:ptCount val="5"/>
                <c:pt idx="1">
                  <c:v>33420</c:v>
                </c:pt>
                <c:pt idx="2">
                  <c:v>35031.43</c:v>
                </c:pt>
                <c:pt idx="3">
                  <c:v>35795.360000000001</c:v>
                </c:pt>
                <c:pt idx="4">
                  <c:v>37244.089999999997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A1-4F67-A104-F9C2812E23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A1-4F67-A104-F9C2812E2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8.12'!$V$4:$Z$4</c:f>
              <c:numCache>
                <c:formatCode>#,##0</c:formatCode>
                <c:ptCount val="5"/>
                <c:pt idx="0">
                  <c:v>28033</c:v>
                </c:pt>
                <c:pt idx="1">
                  <c:v>27901</c:v>
                </c:pt>
                <c:pt idx="2">
                  <c:v>28912</c:v>
                </c:pt>
                <c:pt idx="3">
                  <c:v>30231</c:v>
                </c:pt>
                <c:pt idx="4">
                  <c:v>30051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19-403C-88D9-26282D77FF51}"/>
            </c:ext>
          </c:extLst>
        </c:ser>
        <c:ser>
          <c:idx val="1"/>
          <c:order val="1"/>
          <c:tx>
            <c:strRef>
              <c:f>'Table 8.12'!$S$7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8.12'!$V$7:$Z$7</c:f>
              <c:numCache>
                <c:formatCode>#,##0</c:formatCode>
                <c:ptCount val="5"/>
                <c:pt idx="0">
                  <c:v>19532</c:v>
                </c:pt>
                <c:pt idx="1">
                  <c:v>19611</c:v>
                </c:pt>
                <c:pt idx="2">
                  <c:v>20036</c:v>
                </c:pt>
                <c:pt idx="3">
                  <c:v>20984</c:v>
                </c:pt>
                <c:pt idx="4">
                  <c:v>20904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19-403C-88D9-26282D77FF51}"/>
            </c:ext>
          </c:extLst>
        </c:ser>
        <c:ser>
          <c:idx val="2"/>
          <c:order val="2"/>
          <c:tx>
            <c:strRef>
              <c:f>'Table 8.12'!$S$11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8.12'!$V$11:$Z$11</c:f>
              <c:numCache>
                <c:formatCode>#,##0</c:formatCode>
                <c:ptCount val="5"/>
                <c:pt idx="0">
                  <c:v>23812</c:v>
                </c:pt>
                <c:pt idx="1">
                  <c:v>23719</c:v>
                </c:pt>
                <c:pt idx="2">
                  <c:v>24602</c:v>
                </c:pt>
                <c:pt idx="3">
                  <c:v>25653</c:v>
                </c:pt>
                <c:pt idx="4">
                  <c:v>25797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19-403C-88D9-26282D77FF51}"/>
            </c:ext>
          </c:extLst>
        </c:ser>
        <c:ser>
          <c:idx val="3"/>
          <c:order val="3"/>
          <c:tx>
            <c:strRef>
              <c:f>'Table 8.12'!$S$12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8.12'!$V$12:$Z$12</c:f>
              <c:numCache>
                <c:formatCode>#,##0</c:formatCode>
                <c:ptCount val="5"/>
                <c:pt idx="0">
                  <c:v>4224</c:v>
                </c:pt>
                <c:pt idx="1">
                  <c:v>4180</c:v>
                </c:pt>
                <c:pt idx="2">
                  <c:v>4310</c:v>
                </c:pt>
                <c:pt idx="3">
                  <c:v>4575</c:v>
                </c:pt>
                <c:pt idx="4">
                  <c:v>4252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19-403C-88D9-26282D77F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8.12'!$AB$15:$AB$33</c:f>
              <c:numCache>
                <c:formatCode>0.0%</c:formatCode>
                <c:ptCount val="19"/>
                <c:pt idx="0">
                  <c:v>8.5563099041533544E-2</c:v>
                </c:pt>
                <c:pt idx="1">
                  <c:v>3.1616080937167199E-3</c:v>
                </c:pt>
                <c:pt idx="2">
                  <c:v>8.7792864749733759E-2</c:v>
                </c:pt>
                <c:pt idx="3">
                  <c:v>8.6528221512247074E-3</c:v>
                </c:pt>
                <c:pt idx="4">
                  <c:v>7.002129925452609E-2</c:v>
                </c:pt>
                <c:pt idx="5">
                  <c:v>2.4161341853035145E-2</c:v>
                </c:pt>
                <c:pt idx="6">
                  <c:v>9.2418796592119282E-2</c:v>
                </c:pt>
                <c:pt idx="7">
                  <c:v>8.0504526091586801E-2</c:v>
                </c:pt>
                <c:pt idx="8">
                  <c:v>3.5210330138445156E-2</c:v>
                </c:pt>
                <c:pt idx="9">
                  <c:v>4.8256123535676248E-3</c:v>
                </c:pt>
                <c:pt idx="10">
                  <c:v>2.8188232161874334E-2</c:v>
                </c:pt>
                <c:pt idx="11">
                  <c:v>1.8304046858359957E-2</c:v>
                </c:pt>
                <c:pt idx="12">
                  <c:v>3.6208732694355698E-2</c:v>
                </c:pt>
                <c:pt idx="13">
                  <c:v>6.0003993610223641E-2</c:v>
                </c:pt>
                <c:pt idx="14">
                  <c:v>6.336528221512247E-2</c:v>
                </c:pt>
                <c:pt idx="15">
                  <c:v>4.2565228966986154E-2</c:v>
                </c:pt>
                <c:pt idx="16">
                  <c:v>0.1259318423855165</c:v>
                </c:pt>
                <c:pt idx="17">
                  <c:v>1.2579872204472844E-2</c:v>
                </c:pt>
                <c:pt idx="18">
                  <c:v>2.9386315228966987E-2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B-449A-A7A5-2BEB7EC777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9B-449A-A7A5-2BEB7EC77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8.12'!$Z$44:$Z$60</c:f>
              <c:numCache>
                <c:formatCode>#,##0</c:formatCode>
                <c:ptCount val="17"/>
                <c:pt idx="0">
                  <c:v>13</c:v>
                </c:pt>
                <c:pt idx="1">
                  <c:v>380</c:v>
                </c:pt>
                <c:pt idx="2">
                  <c:v>1015</c:v>
                </c:pt>
                <c:pt idx="3">
                  <c:v>1528</c:v>
                </c:pt>
                <c:pt idx="4">
                  <c:v>1760</c:v>
                </c:pt>
                <c:pt idx="5">
                  <c:v>1282</c:v>
                </c:pt>
                <c:pt idx="6">
                  <c:v>1149</c:v>
                </c:pt>
                <c:pt idx="7">
                  <c:v>1150</c:v>
                </c:pt>
                <c:pt idx="8">
                  <c:v>1366</c:v>
                </c:pt>
                <c:pt idx="9">
                  <c:v>1334</c:v>
                </c:pt>
                <c:pt idx="10">
                  <c:v>1507</c:v>
                </c:pt>
                <c:pt idx="11">
                  <c:v>1308</c:v>
                </c:pt>
                <c:pt idx="12">
                  <c:v>725</c:v>
                </c:pt>
                <c:pt idx="13">
                  <c:v>315</c:v>
                </c:pt>
                <c:pt idx="14">
                  <c:v>172</c:v>
                </c:pt>
                <c:pt idx="15">
                  <c:v>67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B-415C-B2E7-E09CDC0FCB33}"/>
            </c:ext>
          </c:extLst>
        </c:ser>
        <c:ser>
          <c:idx val="1"/>
          <c:order val="1"/>
          <c:tx>
            <c:strRef>
              <c:f>'Table 8.12'!$S$62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8.12'!$Z$63:$Z$79</c:f>
              <c:numCache>
                <c:formatCode>#,##0</c:formatCode>
                <c:ptCount val="17"/>
                <c:pt idx="0">
                  <c:v>14</c:v>
                </c:pt>
                <c:pt idx="1">
                  <c:v>403</c:v>
                </c:pt>
                <c:pt idx="2">
                  <c:v>1176</c:v>
                </c:pt>
                <c:pt idx="3">
                  <c:v>1462</c:v>
                </c:pt>
                <c:pt idx="4">
                  <c:v>1502</c:v>
                </c:pt>
                <c:pt idx="5">
                  <c:v>1203</c:v>
                </c:pt>
                <c:pt idx="6">
                  <c:v>1147</c:v>
                </c:pt>
                <c:pt idx="7">
                  <c:v>1274</c:v>
                </c:pt>
                <c:pt idx="8">
                  <c:v>1524</c:v>
                </c:pt>
                <c:pt idx="9">
                  <c:v>1604</c:v>
                </c:pt>
                <c:pt idx="10">
                  <c:v>1547</c:v>
                </c:pt>
                <c:pt idx="11">
                  <c:v>1045</c:v>
                </c:pt>
                <c:pt idx="12">
                  <c:v>593</c:v>
                </c:pt>
                <c:pt idx="13">
                  <c:v>226</c:v>
                </c:pt>
                <c:pt idx="14">
                  <c:v>98</c:v>
                </c:pt>
                <c:pt idx="15">
                  <c:v>76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B-415C-B2E7-E09CDC0FC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8.12'!$Z$83:$Z$90</c:f>
              <c:numCache>
                <c:formatCode>#,##0</c:formatCode>
                <c:ptCount val="8"/>
                <c:pt idx="0">
                  <c:v>1157</c:v>
                </c:pt>
                <c:pt idx="1">
                  <c:v>759</c:v>
                </c:pt>
                <c:pt idx="2">
                  <c:v>2055</c:v>
                </c:pt>
                <c:pt idx="3">
                  <c:v>497</c:v>
                </c:pt>
                <c:pt idx="4">
                  <c:v>284</c:v>
                </c:pt>
                <c:pt idx="5">
                  <c:v>537</c:v>
                </c:pt>
                <c:pt idx="6">
                  <c:v>1175</c:v>
                </c:pt>
                <c:pt idx="7">
                  <c:v>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C-45D6-ABF6-0FB9AAA3B3B4}"/>
            </c:ext>
          </c:extLst>
        </c:ser>
        <c:ser>
          <c:idx val="1"/>
          <c:order val="1"/>
          <c:tx>
            <c:strRef>
              <c:f>'Table 8.12'!$S$92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8.12'!$Z$93:$Z$100</c:f>
              <c:numCache>
                <c:formatCode>#,##0</c:formatCode>
                <c:ptCount val="8"/>
                <c:pt idx="0">
                  <c:v>733</c:v>
                </c:pt>
                <c:pt idx="1">
                  <c:v>1797</c:v>
                </c:pt>
                <c:pt idx="2">
                  <c:v>379</c:v>
                </c:pt>
                <c:pt idx="3">
                  <c:v>1699</c:v>
                </c:pt>
                <c:pt idx="4">
                  <c:v>1454</c:v>
                </c:pt>
                <c:pt idx="5">
                  <c:v>1059</c:v>
                </c:pt>
                <c:pt idx="6">
                  <c:v>85</c:v>
                </c:pt>
                <c:pt idx="7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C-45D6-ABF6-0FB9AAA3B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8.2'!$AB$15:$AB$33</c:f>
              <c:numCache>
                <c:formatCode>0.0%</c:formatCode>
                <c:ptCount val="19"/>
                <c:pt idx="0">
                  <c:v>0.13089663049685893</c:v>
                </c:pt>
                <c:pt idx="1">
                  <c:v>7.3101085094231869E-3</c:v>
                </c:pt>
                <c:pt idx="2">
                  <c:v>8.7721302113078242E-2</c:v>
                </c:pt>
                <c:pt idx="3">
                  <c:v>3.6550542547115934E-3</c:v>
                </c:pt>
                <c:pt idx="4">
                  <c:v>4.5117075956596232E-2</c:v>
                </c:pt>
                <c:pt idx="5">
                  <c:v>4.4888635065676759E-2</c:v>
                </c:pt>
                <c:pt idx="6">
                  <c:v>6.2135922330097085E-2</c:v>
                </c:pt>
                <c:pt idx="7">
                  <c:v>5.9737292975442606E-2</c:v>
                </c:pt>
                <c:pt idx="8">
                  <c:v>2.6384922901199315E-2</c:v>
                </c:pt>
                <c:pt idx="9">
                  <c:v>3.6550542547115934E-3</c:v>
                </c:pt>
                <c:pt idx="10">
                  <c:v>1.7932609937178753E-2</c:v>
                </c:pt>
                <c:pt idx="11">
                  <c:v>1.4962878355225586E-2</c:v>
                </c:pt>
                <c:pt idx="12">
                  <c:v>3.243860651056539E-2</c:v>
                </c:pt>
                <c:pt idx="13">
                  <c:v>4.0776699029126215E-2</c:v>
                </c:pt>
                <c:pt idx="14">
                  <c:v>0.12564249000571101</c:v>
                </c:pt>
                <c:pt idx="15">
                  <c:v>3.9063392347230157E-2</c:v>
                </c:pt>
                <c:pt idx="16">
                  <c:v>0.1249571673329526</c:v>
                </c:pt>
                <c:pt idx="17">
                  <c:v>1.9760137064534552E-2</c:v>
                </c:pt>
                <c:pt idx="18">
                  <c:v>2.147344374643061E-2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5-40A4-B759-B0A4F40BE8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5-40A4-B759-B0A4F40BE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8.12'!$V$8:$Z$8</c:f>
              <c:numCache>
                <c:formatCode>#,##0</c:formatCode>
                <c:ptCount val="5"/>
                <c:pt idx="0">
                  <c:v>33420</c:v>
                </c:pt>
                <c:pt idx="1">
                  <c:v>35031.43</c:v>
                </c:pt>
                <c:pt idx="2">
                  <c:v>35795.360000000001</c:v>
                </c:pt>
                <c:pt idx="3">
                  <c:v>37244.089999999997</c:v>
                </c:pt>
                <c:pt idx="4">
                  <c:v>37830.93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A-4D59-BD5F-40E9465879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A-4D59-BD5F-40E946587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8.13'!$U$4:$Y$4</c:f>
              <c:numCache>
                <c:formatCode>#,##0</c:formatCode>
                <c:ptCount val="5"/>
                <c:pt idx="1">
                  <c:v>68163</c:v>
                </c:pt>
                <c:pt idx="2">
                  <c:v>71333</c:v>
                </c:pt>
                <c:pt idx="3">
                  <c:v>77845</c:v>
                </c:pt>
                <c:pt idx="4">
                  <c:v>83093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70-48A5-BAB1-501ABE695369}"/>
            </c:ext>
          </c:extLst>
        </c:ser>
        <c:ser>
          <c:idx val="1"/>
          <c:order val="1"/>
          <c:tx>
            <c:strRef>
              <c:f>'Table 8.13'!$S$7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8.13'!$U$7:$Y$7</c:f>
              <c:numCache>
                <c:formatCode>#,##0</c:formatCode>
                <c:ptCount val="5"/>
                <c:pt idx="1">
                  <c:v>49568</c:v>
                </c:pt>
                <c:pt idx="2">
                  <c:v>52167</c:v>
                </c:pt>
                <c:pt idx="3">
                  <c:v>55798</c:v>
                </c:pt>
                <c:pt idx="4">
                  <c:v>59417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70-48A5-BAB1-501ABE695369}"/>
            </c:ext>
          </c:extLst>
        </c:ser>
        <c:ser>
          <c:idx val="2"/>
          <c:order val="2"/>
          <c:tx>
            <c:strRef>
              <c:f>'Table 8.13'!$S$11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8.13'!$U$11:$Y$11</c:f>
              <c:numCache>
                <c:formatCode>#,##0</c:formatCode>
                <c:ptCount val="5"/>
                <c:pt idx="1">
                  <c:v>60674</c:v>
                </c:pt>
                <c:pt idx="2">
                  <c:v>63660</c:v>
                </c:pt>
                <c:pt idx="3">
                  <c:v>69661</c:v>
                </c:pt>
                <c:pt idx="4">
                  <c:v>74373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70-48A5-BAB1-501ABE695369}"/>
            </c:ext>
          </c:extLst>
        </c:ser>
        <c:ser>
          <c:idx val="3"/>
          <c:order val="3"/>
          <c:tx>
            <c:strRef>
              <c:f>'Table 8.13'!$S$12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8.13'!$U$12:$Y$12</c:f>
              <c:numCache>
                <c:formatCode>#,##0</c:formatCode>
                <c:ptCount val="5"/>
                <c:pt idx="1">
                  <c:v>7490</c:v>
                </c:pt>
                <c:pt idx="2">
                  <c:v>7670</c:v>
                </c:pt>
                <c:pt idx="3">
                  <c:v>8184</c:v>
                </c:pt>
                <c:pt idx="4">
                  <c:v>8721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70-48A5-BAB1-501ABE695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8.13'!$AB$15:$AB$33</c:f>
              <c:numCache>
                <c:formatCode>0.0%</c:formatCode>
                <c:ptCount val="19"/>
                <c:pt idx="0">
                  <c:v>1.9834238353815377E-2</c:v>
                </c:pt>
                <c:pt idx="1">
                  <c:v>2.1491854815661616E-3</c:v>
                </c:pt>
                <c:pt idx="2">
                  <c:v>8.5544441268933985E-2</c:v>
                </c:pt>
                <c:pt idx="3">
                  <c:v>7.4649899971420408E-3</c:v>
                </c:pt>
                <c:pt idx="4">
                  <c:v>0.10536724778508146</c:v>
                </c:pt>
                <c:pt idx="5">
                  <c:v>5.3226636181766221E-2</c:v>
                </c:pt>
                <c:pt idx="6">
                  <c:v>9.4644184052586455E-2</c:v>
                </c:pt>
                <c:pt idx="7">
                  <c:v>5.4072592169191198E-2</c:v>
                </c:pt>
                <c:pt idx="8">
                  <c:v>4.0845955987424978E-2</c:v>
                </c:pt>
                <c:pt idx="9">
                  <c:v>1.137467847956559E-2</c:v>
                </c:pt>
                <c:pt idx="10">
                  <c:v>3.2615032866533299E-2</c:v>
                </c:pt>
                <c:pt idx="11">
                  <c:v>1.9674192626464703E-2</c:v>
                </c:pt>
                <c:pt idx="12">
                  <c:v>5.6816233209488427E-2</c:v>
                </c:pt>
                <c:pt idx="13">
                  <c:v>9.6427550728779649E-2</c:v>
                </c:pt>
                <c:pt idx="14">
                  <c:v>6.3515290082880829E-2</c:v>
                </c:pt>
                <c:pt idx="15">
                  <c:v>4.7224921406116033E-2</c:v>
                </c:pt>
                <c:pt idx="16">
                  <c:v>0.1067962274935696</c:v>
                </c:pt>
                <c:pt idx="17">
                  <c:v>2.2474992855101458E-2</c:v>
                </c:pt>
                <c:pt idx="18">
                  <c:v>3.7987996570448698E-2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DB-414A-9F54-DDE0147DF0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DB-414A-9F54-DDE0147DF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8.13'!$Y$44:$Y$60</c:f>
              <c:numCache>
                <c:formatCode>#,##0</c:formatCode>
                <c:ptCount val="17"/>
                <c:pt idx="0">
                  <c:v>25</c:v>
                </c:pt>
                <c:pt idx="1">
                  <c:v>889</c:v>
                </c:pt>
                <c:pt idx="2">
                  <c:v>2587</c:v>
                </c:pt>
                <c:pt idx="3">
                  <c:v>4161</c:v>
                </c:pt>
                <c:pt idx="4">
                  <c:v>5578</c:v>
                </c:pt>
                <c:pt idx="5">
                  <c:v>5821</c:v>
                </c:pt>
                <c:pt idx="6">
                  <c:v>4987</c:v>
                </c:pt>
                <c:pt idx="7">
                  <c:v>4396</c:v>
                </c:pt>
                <c:pt idx="8">
                  <c:v>4370</c:v>
                </c:pt>
                <c:pt idx="9">
                  <c:v>3501</c:v>
                </c:pt>
                <c:pt idx="10">
                  <c:v>2952</c:v>
                </c:pt>
                <c:pt idx="11">
                  <c:v>2130</c:v>
                </c:pt>
                <c:pt idx="12">
                  <c:v>1063</c:v>
                </c:pt>
                <c:pt idx="13">
                  <c:v>472</c:v>
                </c:pt>
                <c:pt idx="14">
                  <c:v>176</c:v>
                </c:pt>
                <c:pt idx="15">
                  <c:v>95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AA-408D-81A1-0D24A299BAE3}"/>
            </c:ext>
          </c:extLst>
        </c:ser>
        <c:ser>
          <c:idx val="1"/>
          <c:order val="1"/>
          <c:tx>
            <c:strRef>
              <c:f>'Table 8.13'!$S$62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8.13'!$Y$63:$Y$79</c:f>
              <c:numCache>
                <c:formatCode>#,##0</c:formatCode>
                <c:ptCount val="17"/>
                <c:pt idx="0">
                  <c:v>23</c:v>
                </c:pt>
                <c:pt idx="1">
                  <c:v>998</c:v>
                </c:pt>
                <c:pt idx="2">
                  <c:v>2593</c:v>
                </c:pt>
                <c:pt idx="3">
                  <c:v>4068</c:v>
                </c:pt>
                <c:pt idx="4">
                  <c:v>5153</c:v>
                </c:pt>
                <c:pt idx="5">
                  <c:v>5070</c:v>
                </c:pt>
                <c:pt idx="6">
                  <c:v>4180</c:v>
                </c:pt>
                <c:pt idx="7">
                  <c:v>3935</c:v>
                </c:pt>
                <c:pt idx="8">
                  <c:v>4260</c:v>
                </c:pt>
                <c:pt idx="9">
                  <c:v>3491</c:v>
                </c:pt>
                <c:pt idx="10">
                  <c:v>2869</c:v>
                </c:pt>
                <c:pt idx="11">
                  <c:v>1788</c:v>
                </c:pt>
                <c:pt idx="12">
                  <c:v>780</c:v>
                </c:pt>
                <c:pt idx="13">
                  <c:v>297</c:v>
                </c:pt>
                <c:pt idx="14">
                  <c:v>159</c:v>
                </c:pt>
                <c:pt idx="15">
                  <c:v>66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AA-408D-81A1-0D24A299B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8.13'!$Y$83:$Y$90</c:f>
              <c:numCache>
                <c:formatCode>#,##0</c:formatCode>
                <c:ptCount val="8"/>
                <c:pt idx="0">
                  <c:v>3876</c:v>
                </c:pt>
                <c:pt idx="1">
                  <c:v>3098</c:v>
                </c:pt>
                <c:pt idx="2">
                  <c:v>7084</c:v>
                </c:pt>
                <c:pt idx="3">
                  <c:v>1250</c:v>
                </c:pt>
                <c:pt idx="4">
                  <c:v>1366</c:v>
                </c:pt>
                <c:pt idx="5">
                  <c:v>1593</c:v>
                </c:pt>
                <c:pt idx="6">
                  <c:v>3311</c:v>
                </c:pt>
                <c:pt idx="7">
                  <c:v>3724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5-450A-9DC9-9208473FA81F}"/>
            </c:ext>
          </c:extLst>
        </c:ser>
        <c:ser>
          <c:idx val="1"/>
          <c:order val="1"/>
          <c:tx>
            <c:strRef>
              <c:f>'Table 8.13'!$S$92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8.13'!$Y$93:$Y$100</c:f>
              <c:numCache>
                <c:formatCode>#,##0</c:formatCode>
                <c:ptCount val="8"/>
                <c:pt idx="0">
                  <c:v>2498</c:v>
                </c:pt>
                <c:pt idx="1">
                  <c:v>4821</c:v>
                </c:pt>
                <c:pt idx="2">
                  <c:v>1138</c:v>
                </c:pt>
                <c:pt idx="3">
                  <c:v>4396</c:v>
                </c:pt>
                <c:pt idx="4">
                  <c:v>5350</c:v>
                </c:pt>
                <c:pt idx="5">
                  <c:v>3166</c:v>
                </c:pt>
                <c:pt idx="6">
                  <c:v>465</c:v>
                </c:pt>
                <c:pt idx="7">
                  <c:v>1882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05-450A-9DC9-9208473FA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8.13'!$U$8:$Y$8</c:f>
              <c:numCache>
                <c:formatCode>#,##0</c:formatCode>
                <c:ptCount val="5"/>
                <c:pt idx="1">
                  <c:v>41184</c:v>
                </c:pt>
                <c:pt idx="2">
                  <c:v>42606.28</c:v>
                </c:pt>
                <c:pt idx="3">
                  <c:v>42867.24</c:v>
                </c:pt>
                <c:pt idx="4">
                  <c:v>44439.11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4-4A65-8B23-1D50749A02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34-4A65-8B23-1D50749A0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8.13'!$V$4:$Z$4</c:f>
              <c:numCache>
                <c:formatCode>#,##0</c:formatCode>
                <c:ptCount val="5"/>
                <c:pt idx="0">
                  <c:v>68163</c:v>
                </c:pt>
                <c:pt idx="1">
                  <c:v>71333</c:v>
                </c:pt>
                <c:pt idx="2">
                  <c:v>77845</c:v>
                </c:pt>
                <c:pt idx="3">
                  <c:v>83093</c:v>
                </c:pt>
                <c:pt idx="4">
                  <c:v>87476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4-4A4D-AE0B-BA81F1E10F2B}"/>
            </c:ext>
          </c:extLst>
        </c:ser>
        <c:ser>
          <c:idx val="1"/>
          <c:order val="1"/>
          <c:tx>
            <c:strRef>
              <c:f>'Table 8.13'!$S$7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8.13'!$V$7:$Z$7</c:f>
              <c:numCache>
                <c:formatCode>#,##0</c:formatCode>
                <c:ptCount val="5"/>
                <c:pt idx="0">
                  <c:v>49568</c:v>
                </c:pt>
                <c:pt idx="1">
                  <c:v>52167</c:v>
                </c:pt>
                <c:pt idx="2">
                  <c:v>55798</c:v>
                </c:pt>
                <c:pt idx="3">
                  <c:v>59417</c:v>
                </c:pt>
                <c:pt idx="4">
                  <c:v>62050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A4-4A4D-AE0B-BA81F1E10F2B}"/>
            </c:ext>
          </c:extLst>
        </c:ser>
        <c:ser>
          <c:idx val="2"/>
          <c:order val="2"/>
          <c:tx>
            <c:strRef>
              <c:f>'Table 8.13'!$S$11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8.13'!$V$11:$Z$11</c:f>
              <c:numCache>
                <c:formatCode>#,##0</c:formatCode>
                <c:ptCount val="5"/>
                <c:pt idx="0">
                  <c:v>60674</c:v>
                </c:pt>
                <c:pt idx="1">
                  <c:v>63660</c:v>
                </c:pt>
                <c:pt idx="2">
                  <c:v>69661</c:v>
                </c:pt>
                <c:pt idx="3">
                  <c:v>74373</c:v>
                </c:pt>
                <c:pt idx="4">
                  <c:v>78566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A4-4A4D-AE0B-BA81F1E10F2B}"/>
            </c:ext>
          </c:extLst>
        </c:ser>
        <c:ser>
          <c:idx val="3"/>
          <c:order val="3"/>
          <c:tx>
            <c:strRef>
              <c:f>'Table 8.13'!$S$12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8.13'!$V$12:$Z$12</c:f>
              <c:numCache>
                <c:formatCode>#,##0</c:formatCode>
                <c:ptCount val="5"/>
                <c:pt idx="0">
                  <c:v>7490</c:v>
                </c:pt>
                <c:pt idx="1">
                  <c:v>7670</c:v>
                </c:pt>
                <c:pt idx="2">
                  <c:v>8184</c:v>
                </c:pt>
                <c:pt idx="3">
                  <c:v>8721</c:v>
                </c:pt>
                <c:pt idx="4">
                  <c:v>8908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A4-4A4D-AE0B-BA81F1E10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8.13'!$AB$15:$AB$33</c:f>
              <c:numCache>
                <c:formatCode>0.0%</c:formatCode>
                <c:ptCount val="19"/>
                <c:pt idx="0">
                  <c:v>1.9834238353815377E-2</c:v>
                </c:pt>
                <c:pt idx="1">
                  <c:v>2.1491854815661616E-3</c:v>
                </c:pt>
                <c:pt idx="2">
                  <c:v>8.5544441268933985E-2</c:v>
                </c:pt>
                <c:pt idx="3">
                  <c:v>7.4649899971420408E-3</c:v>
                </c:pt>
                <c:pt idx="4">
                  <c:v>0.10536724778508146</c:v>
                </c:pt>
                <c:pt idx="5">
                  <c:v>5.3226636181766221E-2</c:v>
                </c:pt>
                <c:pt idx="6">
                  <c:v>9.4644184052586455E-2</c:v>
                </c:pt>
                <c:pt idx="7">
                  <c:v>5.4072592169191198E-2</c:v>
                </c:pt>
                <c:pt idx="8">
                  <c:v>4.0845955987424978E-2</c:v>
                </c:pt>
                <c:pt idx="9">
                  <c:v>1.137467847956559E-2</c:v>
                </c:pt>
                <c:pt idx="10">
                  <c:v>3.2615032866533299E-2</c:v>
                </c:pt>
                <c:pt idx="11">
                  <c:v>1.9674192626464703E-2</c:v>
                </c:pt>
                <c:pt idx="12">
                  <c:v>5.6816233209488427E-2</c:v>
                </c:pt>
                <c:pt idx="13">
                  <c:v>9.6427550728779649E-2</c:v>
                </c:pt>
                <c:pt idx="14">
                  <c:v>6.3515290082880829E-2</c:v>
                </c:pt>
                <c:pt idx="15">
                  <c:v>4.7224921406116033E-2</c:v>
                </c:pt>
                <c:pt idx="16">
                  <c:v>0.1067962274935696</c:v>
                </c:pt>
                <c:pt idx="17">
                  <c:v>2.2474992855101458E-2</c:v>
                </c:pt>
                <c:pt idx="18">
                  <c:v>3.7987996570448698E-2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21-45C8-A8D0-53C2DE64A9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21-45C8-A8D0-53C2DE64A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8.13'!$Z$44:$Z$60</c:f>
              <c:numCache>
                <c:formatCode>#,##0</c:formatCode>
                <c:ptCount val="17"/>
                <c:pt idx="0">
                  <c:v>22</c:v>
                </c:pt>
                <c:pt idx="1">
                  <c:v>946</c:v>
                </c:pt>
                <c:pt idx="2">
                  <c:v>2494</c:v>
                </c:pt>
                <c:pt idx="3">
                  <c:v>4239</c:v>
                </c:pt>
                <c:pt idx="4">
                  <c:v>6021</c:v>
                </c:pt>
                <c:pt idx="5">
                  <c:v>6180</c:v>
                </c:pt>
                <c:pt idx="6">
                  <c:v>5558</c:v>
                </c:pt>
                <c:pt idx="7">
                  <c:v>4399</c:v>
                </c:pt>
                <c:pt idx="8">
                  <c:v>4403</c:v>
                </c:pt>
                <c:pt idx="9">
                  <c:v>3526</c:v>
                </c:pt>
                <c:pt idx="10">
                  <c:v>3095</c:v>
                </c:pt>
                <c:pt idx="11">
                  <c:v>2257</c:v>
                </c:pt>
                <c:pt idx="12">
                  <c:v>1153</c:v>
                </c:pt>
                <c:pt idx="13">
                  <c:v>473</c:v>
                </c:pt>
                <c:pt idx="14">
                  <c:v>187</c:v>
                </c:pt>
                <c:pt idx="15">
                  <c:v>88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9-4EA8-96D8-DC5E55846701}"/>
            </c:ext>
          </c:extLst>
        </c:ser>
        <c:ser>
          <c:idx val="1"/>
          <c:order val="1"/>
          <c:tx>
            <c:strRef>
              <c:f>'Table 8.13'!$S$62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8.13'!$Z$63:$Z$79</c:f>
              <c:numCache>
                <c:formatCode>#,##0</c:formatCode>
                <c:ptCount val="17"/>
                <c:pt idx="0">
                  <c:v>19</c:v>
                </c:pt>
                <c:pt idx="1">
                  <c:v>1064</c:v>
                </c:pt>
                <c:pt idx="2">
                  <c:v>2834</c:v>
                </c:pt>
                <c:pt idx="3">
                  <c:v>4254</c:v>
                </c:pt>
                <c:pt idx="4">
                  <c:v>5614</c:v>
                </c:pt>
                <c:pt idx="5">
                  <c:v>5471</c:v>
                </c:pt>
                <c:pt idx="6">
                  <c:v>4709</c:v>
                </c:pt>
                <c:pt idx="7">
                  <c:v>4131</c:v>
                </c:pt>
                <c:pt idx="8">
                  <c:v>4398</c:v>
                </c:pt>
                <c:pt idx="9">
                  <c:v>3612</c:v>
                </c:pt>
                <c:pt idx="10">
                  <c:v>2987</c:v>
                </c:pt>
                <c:pt idx="11">
                  <c:v>1893</c:v>
                </c:pt>
                <c:pt idx="12">
                  <c:v>830</c:v>
                </c:pt>
                <c:pt idx="13">
                  <c:v>318</c:v>
                </c:pt>
                <c:pt idx="14">
                  <c:v>146</c:v>
                </c:pt>
                <c:pt idx="15">
                  <c:v>58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9-4EA8-96D8-DC5E55846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8.13'!$Z$83:$Z$90</c:f>
              <c:numCache>
                <c:formatCode>#,##0</c:formatCode>
                <c:ptCount val="8"/>
                <c:pt idx="0">
                  <c:v>4015</c:v>
                </c:pt>
                <c:pt idx="1">
                  <c:v>3344</c:v>
                </c:pt>
                <c:pt idx="2">
                  <c:v>7396</c:v>
                </c:pt>
                <c:pt idx="3">
                  <c:v>1363</c:v>
                </c:pt>
                <c:pt idx="4">
                  <c:v>1424</c:v>
                </c:pt>
                <c:pt idx="5">
                  <c:v>1629</c:v>
                </c:pt>
                <c:pt idx="6">
                  <c:v>3422</c:v>
                </c:pt>
                <c:pt idx="7">
                  <c:v>4082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6-4636-BC75-E912AD778CCA}"/>
            </c:ext>
          </c:extLst>
        </c:ser>
        <c:ser>
          <c:idx val="1"/>
          <c:order val="1"/>
          <c:tx>
            <c:strRef>
              <c:f>'Table 8.13'!$S$92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8.13'!$Z$93:$Z$100</c:f>
              <c:numCache>
                <c:formatCode>#,##0</c:formatCode>
                <c:ptCount val="8"/>
                <c:pt idx="0">
                  <c:v>2684</c:v>
                </c:pt>
                <c:pt idx="1">
                  <c:v>5185</c:v>
                </c:pt>
                <c:pt idx="2">
                  <c:v>1227</c:v>
                </c:pt>
                <c:pt idx="3">
                  <c:v>4859</c:v>
                </c:pt>
                <c:pt idx="4">
                  <c:v>5546</c:v>
                </c:pt>
                <c:pt idx="5">
                  <c:v>3255</c:v>
                </c:pt>
                <c:pt idx="6">
                  <c:v>477</c:v>
                </c:pt>
                <c:pt idx="7">
                  <c:v>2052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36-4636-BC75-E912AD778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8.2'!$Y$44:$Y$60</c:f>
              <c:numCache>
                <c:formatCode>#,##0</c:formatCode>
                <c:ptCount val="17"/>
                <c:pt idx="0">
                  <c:v>9</c:v>
                </c:pt>
                <c:pt idx="1">
                  <c:v>106</c:v>
                </c:pt>
                <c:pt idx="2">
                  <c:v>288</c:v>
                </c:pt>
                <c:pt idx="3">
                  <c:v>383</c:v>
                </c:pt>
                <c:pt idx="4">
                  <c:v>506</c:v>
                </c:pt>
                <c:pt idx="5">
                  <c:v>405</c:v>
                </c:pt>
                <c:pt idx="6">
                  <c:v>324</c:v>
                </c:pt>
                <c:pt idx="7">
                  <c:v>331</c:v>
                </c:pt>
                <c:pt idx="8">
                  <c:v>402</c:v>
                </c:pt>
                <c:pt idx="9">
                  <c:v>418</c:v>
                </c:pt>
                <c:pt idx="10">
                  <c:v>456</c:v>
                </c:pt>
                <c:pt idx="11">
                  <c:v>368</c:v>
                </c:pt>
                <c:pt idx="12">
                  <c:v>201</c:v>
                </c:pt>
                <c:pt idx="13">
                  <c:v>117</c:v>
                </c:pt>
                <c:pt idx="14">
                  <c:v>43</c:v>
                </c:pt>
                <c:pt idx="15">
                  <c:v>20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5-4138-B6C8-58E8E91AB340}"/>
            </c:ext>
          </c:extLst>
        </c:ser>
        <c:ser>
          <c:idx val="1"/>
          <c:order val="1"/>
          <c:tx>
            <c:strRef>
              <c:f>'Table 8.2'!$S$62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8.2'!$Y$63:$Y$79</c:f>
              <c:numCache>
                <c:formatCode>#,##0</c:formatCode>
                <c:ptCount val="17"/>
                <c:pt idx="0">
                  <c:v>0</c:v>
                </c:pt>
                <c:pt idx="1">
                  <c:v>124</c:v>
                </c:pt>
                <c:pt idx="2">
                  <c:v>301</c:v>
                </c:pt>
                <c:pt idx="3">
                  <c:v>375</c:v>
                </c:pt>
                <c:pt idx="4">
                  <c:v>484</c:v>
                </c:pt>
                <c:pt idx="5">
                  <c:v>380</c:v>
                </c:pt>
                <c:pt idx="6">
                  <c:v>335</c:v>
                </c:pt>
                <c:pt idx="7">
                  <c:v>379</c:v>
                </c:pt>
                <c:pt idx="8">
                  <c:v>407</c:v>
                </c:pt>
                <c:pt idx="9">
                  <c:v>438</c:v>
                </c:pt>
                <c:pt idx="10">
                  <c:v>407</c:v>
                </c:pt>
                <c:pt idx="11">
                  <c:v>323</c:v>
                </c:pt>
                <c:pt idx="12">
                  <c:v>176</c:v>
                </c:pt>
                <c:pt idx="13">
                  <c:v>56</c:v>
                </c:pt>
                <c:pt idx="14">
                  <c:v>37</c:v>
                </c:pt>
                <c:pt idx="15">
                  <c:v>18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5-4138-B6C8-58E8E91AB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8.13'!$V$8:$Z$8</c:f>
              <c:numCache>
                <c:formatCode>#,##0</c:formatCode>
                <c:ptCount val="5"/>
                <c:pt idx="0">
                  <c:v>41184</c:v>
                </c:pt>
                <c:pt idx="1">
                  <c:v>42606.28</c:v>
                </c:pt>
                <c:pt idx="2">
                  <c:v>42867.24</c:v>
                </c:pt>
                <c:pt idx="3">
                  <c:v>44439.11</c:v>
                </c:pt>
                <c:pt idx="4">
                  <c:v>45492.639999999999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F-45F5-A178-200EAB4DC9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F-45F5-A178-200EAB4DC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8.14'!$U$4:$Y$4</c:f>
              <c:numCache>
                <c:formatCode>#,##0</c:formatCode>
                <c:ptCount val="5"/>
                <c:pt idx="1">
                  <c:v>214542</c:v>
                </c:pt>
                <c:pt idx="2">
                  <c:v>223623</c:v>
                </c:pt>
                <c:pt idx="3">
                  <c:v>240315</c:v>
                </c:pt>
                <c:pt idx="4">
                  <c:v>255214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51-49D3-AA13-C6BE4D4C578F}"/>
            </c:ext>
          </c:extLst>
        </c:ser>
        <c:ser>
          <c:idx val="1"/>
          <c:order val="1"/>
          <c:tx>
            <c:strRef>
              <c:f>'Table 8.14'!$S$7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8.14'!$U$7:$Y$7</c:f>
              <c:numCache>
                <c:formatCode>#,##0</c:formatCode>
                <c:ptCount val="5"/>
                <c:pt idx="1">
                  <c:v>156588</c:v>
                </c:pt>
                <c:pt idx="2">
                  <c:v>163538</c:v>
                </c:pt>
                <c:pt idx="3">
                  <c:v>172427</c:v>
                </c:pt>
                <c:pt idx="4">
                  <c:v>181619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51-49D3-AA13-C6BE4D4C578F}"/>
            </c:ext>
          </c:extLst>
        </c:ser>
        <c:ser>
          <c:idx val="2"/>
          <c:order val="2"/>
          <c:tx>
            <c:strRef>
              <c:f>'Table 8.14'!$S$11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8.14'!$U$11:$Y$11</c:f>
              <c:numCache>
                <c:formatCode>#,##0</c:formatCode>
                <c:ptCount val="5"/>
                <c:pt idx="1">
                  <c:v>194024</c:v>
                </c:pt>
                <c:pt idx="2">
                  <c:v>201225</c:v>
                </c:pt>
                <c:pt idx="3">
                  <c:v>215877</c:v>
                </c:pt>
                <c:pt idx="4">
                  <c:v>229029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51-49D3-AA13-C6BE4D4C578F}"/>
            </c:ext>
          </c:extLst>
        </c:ser>
        <c:ser>
          <c:idx val="3"/>
          <c:order val="3"/>
          <c:tx>
            <c:strRef>
              <c:f>'Table 8.14'!$S$12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8.14'!$U$12:$Y$12</c:f>
              <c:numCache>
                <c:formatCode>#,##0</c:formatCode>
                <c:ptCount val="5"/>
                <c:pt idx="1">
                  <c:v>20518</c:v>
                </c:pt>
                <c:pt idx="2">
                  <c:v>22398</c:v>
                </c:pt>
                <c:pt idx="3">
                  <c:v>24438</c:v>
                </c:pt>
                <c:pt idx="4">
                  <c:v>26185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51-49D3-AA13-C6BE4D4C5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8.14'!$AB$15:$AB$33</c:f>
              <c:numCache>
                <c:formatCode>0.0%</c:formatCode>
                <c:ptCount val="19"/>
                <c:pt idx="0">
                  <c:v>6.5096850510128644E-3</c:v>
                </c:pt>
                <c:pt idx="1">
                  <c:v>1.1274582285967765E-3</c:v>
                </c:pt>
                <c:pt idx="2">
                  <c:v>9.8044506875646906E-2</c:v>
                </c:pt>
                <c:pt idx="3">
                  <c:v>7.515155995859826E-3</c:v>
                </c:pt>
                <c:pt idx="4">
                  <c:v>8.4984474345704566E-2</c:v>
                </c:pt>
                <c:pt idx="5">
                  <c:v>5.6679727931391394E-2</c:v>
                </c:pt>
                <c:pt idx="6">
                  <c:v>9.7597220168564244E-2</c:v>
                </c:pt>
                <c:pt idx="7">
                  <c:v>5.3881413573857756E-2</c:v>
                </c:pt>
                <c:pt idx="8">
                  <c:v>4.7423480703829658E-2</c:v>
                </c:pt>
                <c:pt idx="9">
                  <c:v>1.2472275617329588E-2</c:v>
                </c:pt>
                <c:pt idx="10">
                  <c:v>3.7527724382670415E-2</c:v>
                </c:pt>
                <c:pt idx="11">
                  <c:v>1.5547833801567351E-2</c:v>
                </c:pt>
                <c:pt idx="12">
                  <c:v>5.831731480112376E-2</c:v>
                </c:pt>
                <c:pt idx="13">
                  <c:v>0.1253622652668934</c:v>
                </c:pt>
                <c:pt idx="14">
                  <c:v>5.2776134851397309E-2</c:v>
                </c:pt>
                <c:pt idx="15">
                  <c:v>3.8910246931834987E-2</c:v>
                </c:pt>
                <c:pt idx="16">
                  <c:v>0.11745157474493569</c:v>
                </c:pt>
                <c:pt idx="17">
                  <c:v>1.6849031494898713E-2</c:v>
                </c:pt>
                <c:pt idx="18">
                  <c:v>3.4929025580363746E-2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F1-4488-A878-ECE1B45922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F1-4488-A878-ECE1B4592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8.14'!$Y$44:$Y$60</c:f>
              <c:numCache>
                <c:formatCode>#,##0</c:formatCode>
                <c:ptCount val="17"/>
                <c:pt idx="0">
                  <c:v>39</c:v>
                </c:pt>
                <c:pt idx="1">
                  <c:v>2234</c:v>
                </c:pt>
                <c:pt idx="2">
                  <c:v>7970</c:v>
                </c:pt>
                <c:pt idx="3">
                  <c:v>14473</c:v>
                </c:pt>
                <c:pt idx="4">
                  <c:v>17516</c:v>
                </c:pt>
                <c:pt idx="5">
                  <c:v>18376</c:v>
                </c:pt>
                <c:pt idx="6">
                  <c:v>18206</c:v>
                </c:pt>
                <c:pt idx="7">
                  <c:v>14644</c:v>
                </c:pt>
                <c:pt idx="8">
                  <c:v>13420</c:v>
                </c:pt>
                <c:pt idx="9">
                  <c:v>11099</c:v>
                </c:pt>
                <c:pt idx="10">
                  <c:v>9361</c:v>
                </c:pt>
                <c:pt idx="11">
                  <c:v>6184</c:v>
                </c:pt>
                <c:pt idx="12">
                  <c:v>2722</c:v>
                </c:pt>
                <c:pt idx="13">
                  <c:v>972</c:v>
                </c:pt>
                <c:pt idx="14">
                  <c:v>307</c:v>
                </c:pt>
                <c:pt idx="15">
                  <c:v>150</c:v>
                </c:pt>
                <c:pt idx="16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D-41D3-8D1F-9025DB5C7399}"/>
            </c:ext>
          </c:extLst>
        </c:ser>
        <c:ser>
          <c:idx val="1"/>
          <c:order val="1"/>
          <c:tx>
            <c:strRef>
              <c:f>'Table 8.14'!$S$62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8.14'!$Y$63:$Y$79</c:f>
              <c:numCache>
                <c:formatCode>#,##0</c:formatCode>
                <c:ptCount val="17"/>
                <c:pt idx="0">
                  <c:v>48</c:v>
                </c:pt>
                <c:pt idx="1">
                  <c:v>2519</c:v>
                </c:pt>
                <c:pt idx="2">
                  <c:v>7629</c:v>
                </c:pt>
                <c:pt idx="3">
                  <c:v>12538</c:v>
                </c:pt>
                <c:pt idx="4">
                  <c:v>15138</c:v>
                </c:pt>
                <c:pt idx="5">
                  <c:v>15892</c:v>
                </c:pt>
                <c:pt idx="6">
                  <c:v>13873</c:v>
                </c:pt>
                <c:pt idx="7">
                  <c:v>12139</c:v>
                </c:pt>
                <c:pt idx="8">
                  <c:v>12026</c:v>
                </c:pt>
                <c:pt idx="9">
                  <c:v>9924</c:v>
                </c:pt>
                <c:pt idx="10">
                  <c:v>7874</c:v>
                </c:pt>
                <c:pt idx="11">
                  <c:v>4809</c:v>
                </c:pt>
                <c:pt idx="12">
                  <c:v>1804</c:v>
                </c:pt>
                <c:pt idx="13">
                  <c:v>566</c:v>
                </c:pt>
                <c:pt idx="14">
                  <c:v>243</c:v>
                </c:pt>
                <c:pt idx="15">
                  <c:v>149</c:v>
                </c:pt>
                <c:pt idx="16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D-41D3-8D1F-9025DB5C7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8.14'!$Y$83:$Y$90</c:f>
              <c:numCache>
                <c:formatCode>#,##0</c:formatCode>
                <c:ptCount val="8"/>
                <c:pt idx="0">
                  <c:v>11283</c:v>
                </c:pt>
                <c:pt idx="1">
                  <c:v>11090</c:v>
                </c:pt>
                <c:pt idx="2">
                  <c:v>18947</c:v>
                </c:pt>
                <c:pt idx="3">
                  <c:v>4447</c:v>
                </c:pt>
                <c:pt idx="4">
                  <c:v>5314</c:v>
                </c:pt>
                <c:pt idx="5">
                  <c:v>5613</c:v>
                </c:pt>
                <c:pt idx="6">
                  <c:v>10972</c:v>
                </c:pt>
                <c:pt idx="7">
                  <c:v>12496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B-432F-80BA-2B49362BC8B7}"/>
            </c:ext>
          </c:extLst>
        </c:ser>
        <c:ser>
          <c:idx val="1"/>
          <c:order val="1"/>
          <c:tx>
            <c:strRef>
              <c:f>'Table 8.14'!$S$92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8.14'!$Y$93:$Y$100</c:f>
              <c:numCache>
                <c:formatCode>#,##0</c:formatCode>
                <c:ptCount val="8"/>
                <c:pt idx="0">
                  <c:v>7416</c:v>
                </c:pt>
                <c:pt idx="1">
                  <c:v>14115</c:v>
                </c:pt>
                <c:pt idx="2">
                  <c:v>2964</c:v>
                </c:pt>
                <c:pt idx="3">
                  <c:v>12753</c:v>
                </c:pt>
                <c:pt idx="4">
                  <c:v>15970</c:v>
                </c:pt>
                <c:pt idx="5">
                  <c:v>9366</c:v>
                </c:pt>
                <c:pt idx="6">
                  <c:v>1773</c:v>
                </c:pt>
                <c:pt idx="7">
                  <c:v>7230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B-432F-80BA-2B49362BC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8.14'!$U$8:$Y$8</c:f>
              <c:numCache>
                <c:formatCode>#,##0</c:formatCode>
                <c:ptCount val="5"/>
                <c:pt idx="1">
                  <c:v>41855.21</c:v>
                </c:pt>
                <c:pt idx="2">
                  <c:v>43233</c:v>
                </c:pt>
                <c:pt idx="3">
                  <c:v>43794.93</c:v>
                </c:pt>
                <c:pt idx="4">
                  <c:v>44743.31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81-4D4C-9A5E-95CB19692B0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1-4D4C-9A5E-95CB19692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8.14'!$V$4:$Z$4</c:f>
              <c:numCache>
                <c:formatCode>#,##0</c:formatCode>
                <c:ptCount val="5"/>
                <c:pt idx="0">
                  <c:v>214542</c:v>
                </c:pt>
                <c:pt idx="1">
                  <c:v>223623</c:v>
                </c:pt>
                <c:pt idx="2">
                  <c:v>240315</c:v>
                </c:pt>
                <c:pt idx="3">
                  <c:v>255214</c:v>
                </c:pt>
                <c:pt idx="4">
                  <c:v>270525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85-485C-BDF2-924CB2CAF275}"/>
            </c:ext>
          </c:extLst>
        </c:ser>
        <c:ser>
          <c:idx val="1"/>
          <c:order val="1"/>
          <c:tx>
            <c:strRef>
              <c:f>'Table 8.14'!$S$7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8.14'!$V$7:$Z$7</c:f>
              <c:numCache>
                <c:formatCode>#,##0</c:formatCode>
                <c:ptCount val="5"/>
                <c:pt idx="0">
                  <c:v>156588</c:v>
                </c:pt>
                <c:pt idx="1">
                  <c:v>163538</c:v>
                </c:pt>
                <c:pt idx="2">
                  <c:v>172427</c:v>
                </c:pt>
                <c:pt idx="3">
                  <c:v>181619</c:v>
                </c:pt>
                <c:pt idx="4">
                  <c:v>190510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5-485C-BDF2-924CB2CAF275}"/>
            </c:ext>
          </c:extLst>
        </c:ser>
        <c:ser>
          <c:idx val="2"/>
          <c:order val="2"/>
          <c:tx>
            <c:strRef>
              <c:f>'Table 8.14'!$S$11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8.14'!$V$11:$Z$11</c:f>
              <c:numCache>
                <c:formatCode>#,##0</c:formatCode>
                <c:ptCount val="5"/>
                <c:pt idx="0">
                  <c:v>194024</c:v>
                </c:pt>
                <c:pt idx="1">
                  <c:v>201225</c:v>
                </c:pt>
                <c:pt idx="2">
                  <c:v>215877</c:v>
                </c:pt>
                <c:pt idx="3">
                  <c:v>229029</c:v>
                </c:pt>
                <c:pt idx="4">
                  <c:v>242447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85-485C-BDF2-924CB2CAF275}"/>
            </c:ext>
          </c:extLst>
        </c:ser>
        <c:ser>
          <c:idx val="3"/>
          <c:order val="3"/>
          <c:tx>
            <c:strRef>
              <c:f>'Table 8.14'!$S$12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8.14'!$V$12:$Z$12</c:f>
              <c:numCache>
                <c:formatCode>#,##0</c:formatCode>
                <c:ptCount val="5"/>
                <c:pt idx="0">
                  <c:v>20518</c:v>
                </c:pt>
                <c:pt idx="1">
                  <c:v>22398</c:v>
                </c:pt>
                <c:pt idx="2">
                  <c:v>24438</c:v>
                </c:pt>
                <c:pt idx="3">
                  <c:v>26185</c:v>
                </c:pt>
                <c:pt idx="4">
                  <c:v>28075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85-485C-BDF2-924CB2CAF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8.14'!$AB$15:$AB$33</c:f>
              <c:numCache>
                <c:formatCode>0.0%</c:formatCode>
                <c:ptCount val="19"/>
                <c:pt idx="0">
                  <c:v>6.5096850510128644E-3</c:v>
                </c:pt>
                <c:pt idx="1">
                  <c:v>1.1274582285967765E-3</c:v>
                </c:pt>
                <c:pt idx="2">
                  <c:v>9.8044506875646906E-2</c:v>
                </c:pt>
                <c:pt idx="3">
                  <c:v>7.515155995859826E-3</c:v>
                </c:pt>
                <c:pt idx="4">
                  <c:v>8.4984474345704566E-2</c:v>
                </c:pt>
                <c:pt idx="5">
                  <c:v>5.6679727931391394E-2</c:v>
                </c:pt>
                <c:pt idx="6">
                  <c:v>9.7597220168564244E-2</c:v>
                </c:pt>
                <c:pt idx="7">
                  <c:v>5.3881413573857756E-2</c:v>
                </c:pt>
                <c:pt idx="8">
                  <c:v>4.7423480703829658E-2</c:v>
                </c:pt>
                <c:pt idx="9">
                  <c:v>1.2472275617329588E-2</c:v>
                </c:pt>
                <c:pt idx="10">
                  <c:v>3.7527724382670415E-2</c:v>
                </c:pt>
                <c:pt idx="11">
                  <c:v>1.5547833801567351E-2</c:v>
                </c:pt>
                <c:pt idx="12">
                  <c:v>5.831731480112376E-2</c:v>
                </c:pt>
                <c:pt idx="13">
                  <c:v>0.1253622652668934</c:v>
                </c:pt>
                <c:pt idx="14">
                  <c:v>5.2776134851397309E-2</c:v>
                </c:pt>
                <c:pt idx="15">
                  <c:v>3.8910246931834987E-2</c:v>
                </c:pt>
                <c:pt idx="16">
                  <c:v>0.11745157474493569</c:v>
                </c:pt>
                <c:pt idx="17">
                  <c:v>1.6849031494898713E-2</c:v>
                </c:pt>
                <c:pt idx="18">
                  <c:v>3.4929025580363746E-2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4D-44E1-ADB1-D91D3A2E463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4D-44E1-ADB1-D91D3A2E4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8.14'!$Z$44:$Z$60</c:f>
              <c:numCache>
                <c:formatCode>#,##0</c:formatCode>
                <c:ptCount val="17"/>
                <c:pt idx="0">
                  <c:v>33</c:v>
                </c:pt>
                <c:pt idx="1">
                  <c:v>2437</c:v>
                </c:pt>
                <c:pt idx="2">
                  <c:v>8163</c:v>
                </c:pt>
                <c:pt idx="3">
                  <c:v>14813</c:v>
                </c:pt>
                <c:pt idx="4">
                  <c:v>18996</c:v>
                </c:pt>
                <c:pt idx="5">
                  <c:v>19220</c:v>
                </c:pt>
                <c:pt idx="6">
                  <c:v>19702</c:v>
                </c:pt>
                <c:pt idx="7">
                  <c:v>15439</c:v>
                </c:pt>
                <c:pt idx="8">
                  <c:v>13557</c:v>
                </c:pt>
                <c:pt idx="9">
                  <c:v>11452</c:v>
                </c:pt>
                <c:pt idx="10">
                  <c:v>9778</c:v>
                </c:pt>
                <c:pt idx="11">
                  <c:v>6616</c:v>
                </c:pt>
                <c:pt idx="12">
                  <c:v>2922</c:v>
                </c:pt>
                <c:pt idx="13">
                  <c:v>1037</c:v>
                </c:pt>
                <c:pt idx="14">
                  <c:v>327</c:v>
                </c:pt>
                <c:pt idx="15">
                  <c:v>149</c:v>
                </c:pt>
                <c:pt idx="16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D-4EA1-A213-0BDBF9936DA1}"/>
            </c:ext>
          </c:extLst>
        </c:ser>
        <c:ser>
          <c:idx val="1"/>
          <c:order val="1"/>
          <c:tx>
            <c:strRef>
              <c:f>'Table 8.14'!$S$62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8.14'!$Z$63:$Z$79</c:f>
              <c:numCache>
                <c:formatCode>#,##0</c:formatCode>
                <c:ptCount val="17"/>
                <c:pt idx="0">
                  <c:v>33</c:v>
                </c:pt>
                <c:pt idx="1">
                  <c:v>2772</c:v>
                </c:pt>
                <c:pt idx="2">
                  <c:v>8211</c:v>
                </c:pt>
                <c:pt idx="3">
                  <c:v>13319</c:v>
                </c:pt>
                <c:pt idx="4">
                  <c:v>16314</c:v>
                </c:pt>
                <c:pt idx="5">
                  <c:v>17125</c:v>
                </c:pt>
                <c:pt idx="6">
                  <c:v>15442</c:v>
                </c:pt>
                <c:pt idx="7">
                  <c:v>13046</c:v>
                </c:pt>
                <c:pt idx="8">
                  <c:v>12648</c:v>
                </c:pt>
                <c:pt idx="9">
                  <c:v>10354</c:v>
                </c:pt>
                <c:pt idx="10">
                  <c:v>8202</c:v>
                </c:pt>
                <c:pt idx="11">
                  <c:v>5241</c:v>
                </c:pt>
                <c:pt idx="12">
                  <c:v>2021</c:v>
                </c:pt>
                <c:pt idx="13">
                  <c:v>591</c:v>
                </c:pt>
                <c:pt idx="14">
                  <c:v>236</c:v>
                </c:pt>
                <c:pt idx="15">
                  <c:v>151</c:v>
                </c:pt>
                <c:pt idx="16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D-4EA1-A213-0BDBF9936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8.14'!$Z$83:$Z$90</c:f>
              <c:numCache>
                <c:formatCode>#,##0</c:formatCode>
                <c:ptCount val="8"/>
                <c:pt idx="0">
                  <c:v>11816</c:v>
                </c:pt>
                <c:pt idx="1">
                  <c:v>11912</c:v>
                </c:pt>
                <c:pt idx="2">
                  <c:v>19814</c:v>
                </c:pt>
                <c:pt idx="3">
                  <c:v>4761</c:v>
                </c:pt>
                <c:pt idx="4">
                  <c:v>5487</c:v>
                </c:pt>
                <c:pt idx="5">
                  <c:v>5765</c:v>
                </c:pt>
                <c:pt idx="6">
                  <c:v>11527</c:v>
                </c:pt>
                <c:pt idx="7">
                  <c:v>13116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5-4E8B-8732-BE3DA13D8671}"/>
            </c:ext>
          </c:extLst>
        </c:ser>
        <c:ser>
          <c:idx val="1"/>
          <c:order val="1"/>
          <c:tx>
            <c:strRef>
              <c:f>'Table 8.14'!$S$92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8.14'!$Z$93:$Z$100</c:f>
              <c:numCache>
                <c:formatCode>#,##0</c:formatCode>
                <c:ptCount val="8"/>
                <c:pt idx="0">
                  <c:v>7825</c:v>
                </c:pt>
                <c:pt idx="1">
                  <c:v>15368</c:v>
                </c:pt>
                <c:pt idx="2">
                  <c:v>3238</c:v>
                </c:pt>
                <c:pt idx="3">
                  <c:v>14067</c:v>
                </c:pt>
                <c:pt idx="4">
                  <c:v>16353</c:v>
                </c:pt>
                <c:pt idx="5">
                  <c:v>9652</c:v>
                </c:pt>
                <c:pt idx="6">
                  <c:v>1921</c:v>
                </c:pt>
                <c:pt idx="7">
                  <c:v>7924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C5-4E8B-8732-BE3DA13D8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8.2'!$Y$83:$Y$90</c:f>
              <c:numCache>
                <c:formatCode>#,##0</c:formatCode>
                <c:ptCount val="8"/>
                <c:pt idx="0">
                  <c:v>261</c:v>
                </c:pt>
                <c:pt idx="1">
                  <c:v>228</c:v>
                </c:pt>
                <c:pt idx="2">
                  <c:v>419</c:v>
                </c:pt>
                <c:pt idx="3">
                  <c:v>355</c:v>
                </c:pt>
                <c:pt idx="4">
                  <c:v>78</c:v>
                </c:pt>
                <c:pt idx="5">
                  <c:v>125</c:v>
                </c:pt>
                <c:pt idx="6">
                  <c:v>195</c:v>
                </c:pt>
                <c:pt idx="7">
                  <c:v>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3D-4C5A-BBDE-6C1566AE76C1}"/>
            </c:ext>
          </c:extLst>
        </c:ser>
        <c:ser>
          <c:idx val="1"/>
          <c:order val="1"/>
          <c:tx>
            <c:strRef>
              <c:f>'Table 8.2'!$S$92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8.2'!$Y$93:$Y$100</c:f>
              <c:numCache>
                <c:formatCode>#,##0</c:formatCode>
                <c:ptCount val="8"/>
                <c:pt idx="0">
                  <c:v>179</c:v>
                </c:pt>
                <c:pt idx="1">
                  <c:v>492</c:v>
                </c:pt>
                <c:pt idx="2">
                  <c:v>80</c:v>
                </c:pt>
                <c:pt idx="3">
                  <c:v>507</c:v>
                </c:pt>
                <c:pt idx="4">
                  <c:v>362</c:v>
                </c:pt>
                <c:pt idx="5">
                  <c:v>283</c:v>
                </c:pt>
                <c:pt idx="6">
                  <c:v>22</c:v>
                </c:pt>
                <c:pt idx="7">
                  <c:v>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3D-4C5A-BBDE-6C1566AE7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8.14'!$V$8:$Z$8</c:f>
              <c:numCache>
                <c:formatCode>#,##0</c:formatCode>
                <c:ptCount val="5"/>
                <c:pt idx="0">
                  <c:v>41855.21</c:v>
                </c:pt>
                <c:pt idx="1">
                  <c:v>43233</c:v>
                </c:pt>
                <c:pt idx="2">
                  <c:v>43794.93</c:v>
                </c:pt>
                <c:pt idx="3">
                  <c:v>44743.31</c:v>
                </c:pt>
                <c:pt idx="4">
                  <c:v>45419.54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87-493D-BEFF-C5618B4270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87-493D-BEFF-C5618B427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8.15'!$U$4:$Y$4</c:f>
              <c:numCache>
                <c:formatCode>#,##0</c:formatCode>
                <c:ptCount val="5"/>
                <c:pt idx="1">
                  <c:v>7147</c:v>
                </c:pt>
                <c:pt idx="2">
                  <c:v>7110</c:v>
                </c:pt>
                <c:pt idx="3">
                  <c:v>7433</c:v>
                </c:pt>
                <c:pt idx="4">
                  <c:v>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07-43C9-A685-7094FA13854E}"/>
            </c:ext>
          </c:extLst>
        </c:ser>
        <c:ser>
          <c:idx val="1"/>
          <c:order val="1"/>
          <c:tx>
            <c:strRef>
              <c:f>'Table 8.15'!$S$7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8.15'!$U$7:$Y$7</c:f>
              <c:numCache>
                <c:formatCode>#,##0</c:formatCode>
                <c:ptCount val="5"/>
                <c:pt idx="1">
                  <c:v>5373</c:v>
                </c:pt>
                <c:pt idx="2">
                  <c:v>5367</c:v>
                </c:pt>
                <c:pt idx="3">
                  <c:v>5447</c:v>
                </c:pt>
                <c:pt idx="4">
                  <c:v>5725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07-43C9-A685-7094FA13854E}"/>
            </c:ext>
          </c:extLst>
        </c:ser>
        <c:ser>
          <c:idx val="2"/>
          <c:order val="2"/>
          <c:tx>
            <c:strRef>
              <c:f>'Table 8.15'!$S$11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8.15'!$U$11:$Y$11</c:f>
              <c:numCache>
                <c:formatCode>#,##0</c:formatCode>
                <c:ptCount val="5"/>
                <c:pt idx="1">
                  <c:v>6132</c:v>
                </c:pt>
                <c:pt idx="2">
                  <c:v>6147</c:v>
                </c:pt>
                <c:pt idx="3">
                  <c:v>6467</c:v>
                </c:pt>
                <c:pt idx="4">
                  <c:v>6884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7-43C9-A685-7094FA13854E}"/>
            </c:ext>
          </c:extLst>
        </c:ser>
        <c:ser>
          <c:idx val="3"/>
          <c:order val="3"/>
          <c:tx>
            <c:strRef>
              <c:f>'Table 8.15'!$S$12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8.15'!$U$12:$Y$12</c:f>
              <c:numCache>
                <c:formatCode>#,##0</c:formatCode>
                <c:ptCount val="5"/>
                <c:pt idx="1">
                  <c:v>1014</c:v>
                </c:pt>
                <c:pt idx="2">
                  <c:v>967</c:v>
                </c:pt>
                <c:pt idx="3">
                  <c:v>966</c:v>
                </c:pt>
                <c:pt idx="4">
                  <c:v>1086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07-43C9-A685-7094FA138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8.15'!$AB$15:$AB$33</c:f>
              <c:numCache>
                <c:formatCode>0.0%</c:formatCode>
                <c:ptCount val="19"/>
                <c:pt idx="0">
                  <c:v>7.1629213483146062E-2</c:v>
                </c:pt>
                <c:pt idx="1">
                  <c:v>5.6179775280898875E-3</c:v>
                </c:pt>
                <c:pt idx="2">
                  <c:v>0.122829417773238</c:v>
                </c:pt>
                <c:pt idx="3">
                  <c:v>7.1501532175689483E-3</c:v>
                </c:pt>
                <c:pt idx="4">
                  <c:v>5.3881511746680287E-2</c:v>
                </c:pt>
                <c:pt idx="5">
                  <c:v>2.1961184882533197E-2</c:v>
                </c:pt>
                <c:pt idx="6">
                  <c:v>9.3335035750766085E-2</c:v>
                </c:pt>
                <c:pt idx="7">
                  <c:v>6.4479060265577121E-2</c:v>
                </c:pt>
                <c:pt idx="8">
                  <c:v>4.047497446373851E-2</c:v>
                </c:pt>
                <c:pt idx="9">
                  <c:v>8.5546475995914202E-3</c:v>
                </c:pt>
                <c:pt idx="10">
                  <c:v>2.3110316649642491E-2</c:v>
                </c:pt>
                <c:pt idx="11">
                  <c:v>9.7037793667007158E-3</c:v>
                </c:pt>
                <c:pt idx="12">
                  <c:v>2.8600612870275793E-2</c:v>
                </c:pt>
                <c:pt idx="13">
                  <c:v>5.8861082737487233E-2</c:v>
                </c:pt>
                <c:pt idx="14">
                  <c:v>9.0781409601634319E-2</c:v>
                </c:pt>
                <c:pt idx="15">
                  <c:v>6.0903983656792643E-2</c:v>
                </c:pt>
                <c:pt idx="16">
                  <c:v>0.11414708886618999</c:v>
                </c:pt>
                <c:pt idx="17">
                  <c:v>2.8217568947906026E-2</c:v>
                </c:pt>
                <c:pt idx="18">
                  <c:v>2.5663942798774261E-2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2-4719-987A-97D26E3E18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A2-4719-987A-97D26E3E1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8.15'!$Y$44:$Y$60</c:f>
              <c:numCache>
                <c:formatCode>#,##0</c:formatCode>
                <c:ptCount val="17"/>
                <c:pt idx="0">
                  <c:v>0</c:v>
                </c:pt>
                <c:pt idx="1">
                  <c:v>117</c:v>
                </c:pt>
                <c:pt idx="2">
                  <c:v>273</c:v>
                </c:pt>
                <c:pt idx="3">
                  <c:v>339</c:v>
                </c:pt>
                <c:pt idx="4">
                  <c:v>452</c:v>
                </c:pt>
                <c:pt idx="5">
                  <c:v>334</c:v>
                </c:pt>
                <c:pt idx="6">
                  <c:v>289</c:v>
                </c:pt>
                <c:pt idx="7">
                  <c:v>311</c:v>
                </c:pt>
                <c:pt idx="8">
                  <c:v>401</c:v>
                </c:pt>
                <c:pt idx="9">
                  <c:v>399</c:v>
                </c:pt>
                <c:pt idx="10">
                  <c:v>432</c:v>
                </c:pt>
                <c:pt idx="11">
                  <c:v>408</c:v>
                </c:pt>
                <c:pt idx="12">
                  <c:v>177</c:v>
                </c:pt>
                <c:pt idx="13">
                  <c:v>67</c:v>
                </c:pt>
                <c:pt idx="14">
                  <c:v>32</c:v>
                </c:pt>
                <c:pt idx="15">
                  <c:v>15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E4-4848-A8E3-F9F6F8066009}"/>
            </c:ext>
          </c:extLst>
        </c:ser>
        <c:ser>
          <c:idx val="1"/>
          <c:order val="1"/>
          <c:tx>
            <c:strRef>
              <c:f>'Table 8.15'!$S$62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8.15'!$Y$63:$Y$79</c:f>
              <c:numCache>
                <c:formatCode>#,##0</c:formatCode>
                <c:ptCount val="17"/>
                <c:pt idx="0">
                  <c:v>0</c:v>
                </c:pt>
                <c:pt idx="1">
                  <c:v>131</c:v>
                </c:pt>
                <c:pt idx="2">
                  <c:v>290</c:v>
                </c:pt>
                <c:pt idx="3">
                  <c:v>356</c:v>
                </c:pt>
                <c:pt idx="4">
                  <c:v>336</c:v>
                </c:pt>
                <c:pt idx="5">
                  <c:v>268</c:v>
                </c:pt>
                <c:pt idx="6">
                  <c:v>242</c:v>
                </c:pt>
                <c:pt idx="7">
                  <c:v>351</c:v>
                </c:pt>
                <c:pt idx="8">
                  <c:v>394</c:v>
                </c:pt>
                <c:pt idx="9">
                  <c:v>447</c:v>
                </c:pt>
                <c:pt idx="10">
                  <c:v>425</c:v>
                </c:pt>
                <c:pt idx="11">
                  <c:v>302</c:v>
                </c:pt>
                <c:pt idx="12">
                  <c:v>150</c:v>
                </c:pt>
                <c:pt idx="13">
                  <c:v>53</c:v>
                </c:pt>
                <c:pt idx="14">
                  <c:v>31</c:v>
                </c:pt>
                <c:pt idx="15">
                  <c:v>17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E4-4848-A8E3-F9F6F8066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8.15'!$Y$83:$Y$90</c:f>
              <c:numCache>
                <c:formatCode>#,##0</c:formatCode>
                <c:ptCount val="8"/>
                <c:pt idx="0">
                  <c:v>213</c:v>
                </c:pt>
                <c:pt idx="1">
                  <c:v>195</c:v>
                </c:pt>
                <c:pt idx="2">
                  <c:v>560</c:v>
                </c:pt>
                <c:pt idx="3">
                  <c:v>175</c:v>
                </c:pt>
                <c:pt idx="4">
                  <c:v>85</c:v>
                </c:pt>
                <c:pt idx="5">
                  <c:v>144</c:v>
                </c:pt>
                <c:pt idx="6">
                  <c:v>329</c:v>
                </c:pt>
                <c:pt idx="7">
                  <c:v>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D86-ABDF-259BC154B161}"/>
            </c:ext>
          </c:extLst>
        </c:ser>
        <c:ser>
          <c:idx val="1"/>
          <c:order val="1"/>
          <c:tx>
            <c:strRef>
              <c:f>'Table 8.15'!$S$92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8.15'!$Y$93:$Y$100</c:f>
              <c:numCache>
                <c:formatCode>#,##0</c:formatCode>
                <c:ptCount val="8"/>
                <c:pt idx="0">
                  <c:v>146</c:v>
                </c:pt>
                <c:pt idx="1">
                  <c:v>436</c:v>
                </c:pt>
                <c:pt idx="2">
                  <c:v>117</c:v>
                </c:pt>
                <c:pt idx="3">
                  <c:v>466</c:v>
                </c:pt>
                <c:pt idx="4">
                  <c:v>351</c:v>
                </c:pt>
                <c:pt idx="5">
                  <c:v>295</c:v>
                </c:pt>
                <c:pt idx="6">
                  <c:v>28</c:v>
                </c:pt>
                <c:pt idx="7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D86-ABDF-259BC154B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8.15'!$U$8:$Y$8</c:f>
              <c:numCache>
                <c:formatCode>#,##0</c:formatCode>
                <c:ptCount val="5"/>
                <c:pt idx="1">
                  <c:v>33073.5</c:v>
                </c:pt>
                <c:pt idx="2">
                  <c:v>33624.400000000001</c:v>
                </c:pt>
                <c:pt idx="3">
                  <c:v>33009.5</c:v>
                </c:pt>
                <c:pt idx="4">
                  <c:v>34420.25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9E-4439-A810-AB5FD64CE4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9E-4439-A810-AB5FD64CE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8.15'!$V$4:$Z$4</c:f>
              <c:numCache>
                <c:formatCode>#,##0</c:formatCode>
                <c:ptCount val="5"/>
                <c:pt idx="0">
                  <c:v>7147</c:v>
                </c:pt>
                <c:pt idx="1">
                  <c:v>7110</c:v>
                </c:pt>
                <c:pt idx="2">
                  <c:v>7433</c:v>
                </c:pt>
                <c:pt idx="3">
                  <c:v>7964</c:v>
                </c:pt>
                <c:pt idx="4">
                  <c:v>7834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2F-4BC8-B903-AA8BDFDAC52C}"/>
            </c:ext>
          </c:extLst>
        </c:ser>
        <c:ser>
          <c:idx val="1"/>
          <c:order val="1"/>
          <c:tx>
            <c:strRef>
              <c:f>'Table 8.15'!$S$7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8.15'!$V$7:$Z$7</c:f>
              <c:numCache>
                <c:formatCode>#,##0</c:formatCode>
                <c:ptCount val="5"/>
                <c:pt idx="0">
                  <c:v>5373</c:v>
                </c:pt>
                <c:pt idx="1">
                  <c:v>5367</c:v>
                </c:pt>
                <c:pt idx="2">
                  <c:v>5447</c:v>
                </c:pt>
                <c:pt idx="3">
                  <c:v>5725</c:v>
                </c:pt>
                <c:pt idx="4">
                  <c:v>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2F-4BC8-B903-AA8BDFDAC52C}"/>
            </c:ext>
          </c:extLst>
        </c:ser>
        <c:ser>
          <c:idx val="2"/>
          <c:order val="2"/>
          <c:tx>
            <c:strRef>
              <c:f>'Table 8.15'!$S$11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8.15'!$V$11:$Z$11</c:f>
              <c:numCache>
                <c:formatCode>#,##0</c:formatCode>
                <c:ptCount val="5"/>
                <c:pt idx="0">
                  <c:v>6132</c:v>
                </c:pt>
                <c:pt idx="1">
                  <c:v>6147</c:v>
                </c:pt>
                <c:pt idx="2">
                  <c:v>6467</c:v>
                </c:pt>
                <c:pt idx="3">
                  <c:v>6884</c:v>
                </c:pt>
                <c:pt idx="4">
                  <c:v>6829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2F-4BC8-B903-AA8BDFDAC52C}"/>
            </c:ext>
          </c:extLst>
        </c:ser>
        <c:ser>
          <c:idx val="3"/>
          <c:order val="3"/>
          <c:tx>
            <c:strRef>
              <c:f>'Table 8.15'!$S$12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8.15'!$V$12:$Z$12</c:f>
              <c:numCache>
                <c:formatCode>#,##0</c:formatCode>
                <c:ptCount val="5"/>
                <c:pt idx="0">
                  <c:v>1014</c:v>
                </c:pt>
                <c:pt idx="1">
                  <c:v>967</c:v>
                </c:pt>
                <c:pt idx="2">
                  <c:v>966</c:v>
                </c:pt>
                <c:pt idx="3">
                  <c:v>1086</c:v>
                </c:pt>
                <c:pt idx="4">
                  <c:v>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2F-4BC8-B903-AA8BDFDAC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8.15'!$AB$15:$AB$33</c:f>
              <c:numCache>
                <c:formatCode>0.0%</c:formatCode>
                <c:ptCount val="19"/>
                <c:pt idx="0">
                  <c:v>7.1629213483146062E-2</c:v>
                </c:pt>
                <c:pt idx="1">
                  <c:v>5.6179775280898875E-3</c:v>
                </c:pt>
                <c:pt idx="2">
                  <c:v>0.122829417773238</c:v>
                </c:pt>
                <c:pt idx="3">
                  <c:v>7.1501532175689483E-3</c:v>
                </c:pt>
                <c:pt idx="4">
                  <c:v>5.3881511746680287E-2</c:v>
                </c:pt>
                <c:pt idx="5">
                  <c:v>2.1961184882533197E-2</c:v>
                </c:pt>
                <c:pt idx="6">
                  <c:v>9.3335035750766085E-2</c:v>
                </c:pt>
                <c:pt idx="7">
                  <c:v>6.4479060265577121E-2</c:v>
                </c:pt>
                <c:pt idx="8">
                  <c:v>4.047497446373851E-2</c:v>
                </c:pt>
                <c:pt idx="9">
                  <c:v>8.5546475995914202E-3</c:v>
                </c:pt>
                <c:pt idx="10">
                  <c:v>2.3110316649642491E-2</c:v>
                </c:pt>
                <c:pt idx="11">
                  <c:v>9.7037793667007158E-3</c:v>
                </c:pt>
                <c:pt idx="12">
                  <c:v>2.8600612870275793E-2</c:v>
                </c:pt>
                <c:pt idx="13">
                  <c:v>5.8861082737487233E-2</c:v>
                </c:pt>
                <c:pt idx="14">
                  <c:v>9.0781409601634319E-2</c:v>
                </c:pt>
                <c:pt idx="15">
                  <c:v>6.0903983656792643E-2</c:v>
                </c:pt>
                <c:pt idx="16">
                  <c:v>0.11414708886618999</c:v>
                </c:pt>
                <c:pt idx="17">
                  <c:v>2.8217568947906026E-2</c:v>
                </c:pt>
                <c:pt idx="18">
                  <c:v>2.5663942798774261E-2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1-4D44-B2E2-CD4064CB83E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11-4D44-B2E2-CD4064CB8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8.15'!$Z$44:$Z$60</c:f>
              <c:numCache>
                <c:formatCode>#,##0</c:formatCode>
                <c:ptCount val="17"/>
                <c:pt idx="0">
                  <c:v>0</c:v>
                </c:pt>
                <c:pt idx="1">
                  <c:v>124</c:v>
                </c:pt>
                <c:pt idx="2">
                  <c:v>244</c:v>
                </c:pt>
                <c:pt idx="3">
                  <c:v>363</c:v>
                </c:pt>
                <c:pt idx="4">
                  <c:v>398</c:v>
                </c:pt>
                <c:pt idx="5">
                  <c:v>376</c:v>
                </c:pt>
                <c:pt idx="6">
                  <c:v>280</c:v>
                </c:pt>
                <c:pt idx="7">
                  <c:v>295</c:v>
                </c:pt>
                <c:pt idx="8">
                  <c:v>376</c:v>
                </c:pt>
                <c:pt idx="9">
                  <c:v>400</c:v>
                </c:pt>
                <c:pt idx="10">
                  <c:v>425</c:v>
                </c:pt>
                <c:pt idx="11">
                  <c:v>386</c:v>
                </c:pt>
                <c:pt idx="12">
                  <c:v>185</c:v>
                </c:pt>
                <c:pt idx="13">
                  <c:v>82</c:v>
                </c:pt>
                <c:pt idx="14">
                  <c:v>31</c:v>
                </c:pt>
                <c:pt idx="15">
                  <c:v>16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9-4652-8868-4970481E562E}"/>
            </c:ext>
          </c:extLst>
        </c:ser>
        <c:ser>
          <c:idx val="1"/>
          <c:order val="1"/>
          <c:tx>
            <c:strRef>
              <c:f>'Table 8.15'!$S$62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8.15'!$Z$63:$Z$79</c:f>
              <c:numCache>
                <c:formatCode>#,##0</c:formatCode>
                <c:ptCount val="17"/>
                <c:pt idx="0">
                  <c:v>0</c:v>
                </c:pt>
                <c:pt idx="1">
                  <c:v>126</c:v>
                </c:pt>
                <c:pt idx="2">
                  <c:v>241</c:v>
                </c:pt>
                <c:pt idx="3">
                  <c:v>341</c:v>
                </c:pt>
                <c:pt idx="4">
                  <c:v>333</c:v>
                </c:pt>
                <c:pt idx="5">
                  <c:v>306</c:v>
                </c:pt>
                <c:pt idx="6">
                  <c:v>281</c:v>
                </c:pt>
                <c:pt idx="7">
                  <c:v>311</c:v>
                </c:pt>
                <c:pt idx="8">
                  <c:v>408</c:v>
                </c:pt>
                <c:pt idx="9">
                  <c:v>414</c:v>
                </c:pt>
                <c:pt idx="10">
                  <c:v>466</c:v>
                </c:pt>
                <c:pt idx="11">
                  <c:v>330</c:v>
                </c:pt>
                <c:pt idx="12">
                  <c:v>162</c:v>
                </c:pt>
                <c:pt idx="13">
                  <c:v>70</c:v>
                </c:pt>
                <c:pt idx="14">
                  <c:v>30</c:v>
                </c:pt>
                <c:pt idx="15">
                  <c:v>17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9-4652-8868-4970481E5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8.15'!$Z$83:$Z$90</c:f>
              <c:numCache>
                <c:formatCode>#,##0</c:formatCode>
                <c:ptCount val="8"/>
                <c:pt idx="0">
                  <c:v>209</c:v>
                </c:pt>
                <c:pt idx="1">
                  <c:v>195</c:v>
                </c:pt>
                <c:pt idx="2">
                  <c:v>549</c:v>
                </c:pt>
                <c:pt idx="3">
                  <c:v>172</c:v>
                </c:pt>
                <c:pt idx="4">
                  <c:v>84</c:v>
                </c:pt>
                <c:pt idx="5">
                  <c:v>149</c:v>
                </c:pt>
                <c:pt idx="6">
                  <c:v>320</c:v>
                </c:pt>
                <c:pt idx="7">
                  <c:v>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B-40AC-926F-66FD6DBB862B}"/>
            </c:ext>
          </c:extLst>
        </c:ser>
        <c:ser>
          <c:idx val="1"/>
          <c:order val="1"/>
          <c:tx>
            <c:strRef>
              <c:f>'Table 8.15'!$S$92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8.15'!$Z$93:$Z$100</c:f>
              <c:numCache>
                <c:formatCode>#,##0</c:formatCode>
                <c:ptCount val="8"/>
                <c:pt idx="0">
                  <c:v>148</c:v>
                </c:pt>
                <c:pt idx="1">
                  <c:v>447</c:v>
                </c:pt>
                <c:pt idx="2">
                  <c:v>121</c:v>
                </c:pt>
                <c:pt idx="3">
                  <c:v>472</c:v>
                </c:pt>
                <c:pt idx="4">
                  <c:v>356</c:v>
                </c:pt>
                <c:pt idx="5">
                  <c:v>299</c:v>
                </c:pt>
                <c:pt idx="6">
                  <c:v>26</c:v>
                </c:pt>
                <c:pt idx="7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DB-40AC-926F-66FD6DBB8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8.2'!$U$8:$Y$8</c:f>
              <c:numCache>
                <c:formatCode>#,##0</c:formatCode>
                <c:ptCount val="5"/>
                <c:pt idx="1">
                  <c:v>35082.57</c:v>
                </c:pt>
                <c:pt idx="2">
                  <c:v>35606</c:v>
                </c:pt>
                <c:pt idx="3">
                  <c:v>35979.5</c:v>
                </c:pt>
                <c:pt idx="4">
                  <c:v>37150.71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2-480B-8488-3043823C71D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2-480B-8488-3043823C7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8.15'!$V$8:$Z$8</c:f>
              <c:numCache>
                <c:formatCode>#,##0</c:formatCode>
                <c:ptCount val="5"/>
                <c:pt idx="0">
                  <c:v>33073.5</c:v>
                </c:pt>
                <c:pt idx="1">
                  <c:v>33624.400000000001</c:v>
                </c:pt>
                <c:pt idx="2">
                  <c:v>33009.5</c:v>
                </c:pt>
                <c:pt idx="3">
                  <c:v>34420.25</c:v>
                </c:pt>
                <c:pt idx="4">
                  <c:v>35630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8-4905-892B-64624DB16A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58-4905-892B-64624DB16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8.16'!$U$4:$Y$4</c:f>
              <c:numCache>
                <c:formatCode>#,##0</c:formatCode>
                <c:ptCount val="5"/>
                <c:pt idx="1">
                  <c:v>16815</c:v>
                </c:pt>
                <c:pt idx="2">
                  <c:v>16419</c:v>
                </c:pt>
                <c:pt idx="3">
                  <c:v>17211</c:v>
                </c:pt>
                <c:pt idx="4">
                  <c:v>17674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74-4021-A68D-11832A880E1D}"/>
            </c:ext>
          </c:extLst>
        </c:ser>
        <c:ser>
          <c:idx val="1"/>
          <c:order val="1"/>
          <c:tx>
            <c:strRef>
              <c:f>'Table 8.16'!$S$7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8.16'!$U$7:$Y$7</c:f>
              <c:numCache>
                <c:formatCode>#,##0</c:formatCode>
                <c:ptCount val="5"/>
                <c:pt idx="1">
                  <c:v>11705</c:v>
                </c:pt>
                <c:pt idx="2">
                  <c:v>11699</c:v>
                </c:pt>
                <c:pt idx="3">
                  <c:v>12154</c:v>
                </c:pt>
                <c:pt idx="4">
                  <c:v>12668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74-4021-A68D-11832A880E1D}"/>
            </c:ext>
          </c:extLst>
        </c:ser>
        <c:ser>
          <c:idx val="2"/>
          <c:order val="2"/>
          <c:tx>
            <c:strRef>
              <c:f>'Table 8.16'!$S$11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8.16'!$U$11:$Y$11</c:f>
              <c:numCache>
                <c:formatCode>#,##0</c:formatCode>
                <c:ptCount val="5"/>
                <c:pt idx="1">
                  <c:v>14098</c:v>
                </c:pt>
                <c:pt idx="2">
                  <c:v>13846</c:v>
                </c:pt>
                <c:pt idx="3">
                  <c:v>14503</c:v>
                </c:pt>
                <c:pt idx="4">
                  <c:v>14853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74-4021-A68D-11832A880E1D}"/>
            </c:ext>
          </c:extLst>
        </c:ser>
        <c:ser>
          <c:idx val="3"/>
          <c:order val="3"/>
          <c:tx>
            <c:strRef>
              <c:f>'Table 8.16'!$S$12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8.16'!$U$12:$Y$12</c:f>
              <c:numCache>
                <c:formatCode>#,##0</c:formatCode>
                <c:ptCount val="5"/>
                <c:pt idx="1">
                  <c:v>2719</c:v>
                </c:pt>
                <c:pt idx="2">
                  <c:v>2574</c:v>
                </c:pt>
                <c:pt idx="3">
                  <c:v>2708</c:v>
                </c:pt>
                <c:pt idx="4">
                  <c:v>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74-4021-A68D-11832A880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8.16'!$AB$15:$AB$33</c:f>
              <c:numCache>
                <c:formatCode>0.0%</c:formatCode>
                <c:ptCount val="19"/>
                <c:pt idx="0">
                  <c:v>6.2841823056300275E-2</c:v>
                </c:pt>
                <c:pt idx="1">
                  <c:v>3.0563002680965147E-3</c:v>
                </c:pt>
                <c:pt idx="2">
                  <c:v>0.14466487935656835</c:v>
                </c:pt>
                <c:pt idx="3">
                  <c:v>6.0053619302949061E-3</c:v>
                </c:pt>
                <c:pt idx="4">
                  <c:v>6.1662198391420911E-2</c:v>
                </c:pt>
                <c:pt idx="5">
                  <c:v>2.1394101876675602E-2</c:v>
                </c:pt>
                <c:pt idx="6">
                  <c:v>8.5040214477211801E-2</c:v>
                </c:pt>
                <c:pt idx="7">
                  <c:v>9.6836461126005358E-2</c:v>
                </c:pt>
                <c:pt idx="8">
                  <c:v>3.3243967828418229E-2</c:v>
                </c:pt>
                <c:pt idx="9">
                  <c:v>6.4343163538873992E-3</c:v>
                </c:pt>
                <c:pt idx="10">
                  <c:v>2.1823056300268096E-2</c:v>
                </c:pt>
                <c:pt idx="11">
                  <c:v>1.2761394101876676E-2</c:v>
                </c:pt>
                <c:pt idx="12">
                  <c:v>3.1689008042895442E-2</c:v>
                </c:pt>
                <c:pt idx="13">
                  <c:v>6.9061662198391424E-2</c:v>
                </c:pt>
                <c:pt idx="14">
                  <c:v>8.1983914209115286E-2</c:v>
                </c:pt>
                <c:pt idx="15">
                  <c:v>3.9839142091152815E-2</c:v>
                </c:pt>
                <c:pt idx="16">
                  <c:v>9.8713136729222523E-2</c:v>
                </c:pt>
                <c:pt idx="17">
                  <c:v>1.5013404825737266E-2</c:v>
                </c:pt>
                <c:pt idx="18">
                  <c:v>2.5147453083109918E-2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4-406E-8B83-9A94FB7639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4-406E-8B83-9A94FB76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8.16'!$Y$44:$Y$60</c:f>
              <c:numCache>
                <c:formatCode>#,##0</c:formatCode>
                <c:ptCount val="17"/>
                <c:pt idx="0">
                  <c:v>0</c:v>
                </c:pt>
                <c:pt idx="1">
                  <c:v>260</c:v>
                </c:pt>
                <c:pt idx="2">
                  <c:v>564</c:v>
                </c:pt>
                <c:pt idx="3">
                  <c:v>845</c:v>
                </c:pt>
                <c:pt idx="4">
                  <c:v>1088</c:v>
                </c:pt>
                <c:pt idx="5">
                  <c:v>874</c:v>
                </c:pt>
                <c:pt idx="6">
                  <c:v>743</c:v>
                </c:pt>
                <c:pt idx="7">
                  <c:v>728</c:v>
                </c:pt>
                <c:pt idx="8">
                  <c:v>773</c:v>
                </c:pt>
                <c:pt idx="9">
                  <c:v>769</c:v>
                </c:pt>
                <c:pt idx="10">
                  <c:v>796</c:v>
                </c:pt>
                <c:pt idx="11">
                  <c:v>774</c:v>
                </c:pt>
                <c:pt idx="12">
                  <c:v>454</c:v>
                </c:pt>
                <c:pt idx="13">
                  <c:v>193</c:v>
                </c:pt>
                <c:pt idx="14">
                  <c:v>107</c:v>
                </c:pt>
                <c:pt idx="15">
                  <c:v>51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31-4FCD-A9D2-C56F6D740239}"/>
            </c:ext>
          </c:extLst>
        </c:ser>
        <c:ser>
          <c:idx val="1"/>
          <c:order val="1"/>
          <c:tx>
            <c:strRef>
              <c:f>'Table 8.16'!$S$62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8.16'!$Y$63:$Y$79</c:f>
              <c:numCache>
                <c:formatCode>#,##0</c:formatCode>
                <c:ptCount val="17"/>
                <c:pt idx="0">
                  <c:v>9</c:v>
                </c:pt>
                <c:pt idx="1">
                  <c:v>288</c:v>
                </c:pt>
                <c:pt idx="2">
                  <c:v>537</c:v>
                </c:pt>
                <c:pt idx="3">
                  <c:v>880</c:v>
                </c:pt>
                <c:pt idx="4">
                  <c:v>886</c:v>
                </c:pt>
                <c:pt idx="5">
                  <c:v>782</c:v>
                </c:pt>
                <c:pt idx="6">
                  <c:v>699</c:v>
                </c:pt>
                <c:pt idx="7">
                  <c:v>705</c:v>
                </c:pt>
                <c:pt idx="8">
                  <c:v>854</c:v>
                </c:pt>
                <c:pt idx="9">
                  <c:v>803</c:v>
                </c:pt>
                <c:pt idx="10">
                  <c:v>802</c:v>
                </c:pt>
                <c:pt idx="11">
                  <c:v>688</c:v>
                </c:pt>
                <c:pt idx="12">
                  <c:v>368</c:v>
                </c:pt>
                <c:pt idx="13">
                  <c:v>150</c:v>
                </c:pt>
                <c:pt idx="14">
                  <c:v>66</c:v>
                </c:pt>
                <c:pt idx="15">
                  <c:v>39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31-4FCD-A9D2-C56F6D740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8.16'!$Y$83:$Y$90</c:f>
              <c:numCache>
                <c:formatCode>#,##0</c:formatCode>
                <c:ptCount val="8"/>
                <c:pt idx="0">
                  <c:v>540</c:v>
                </c:pt>
                <c:pt idx="1">
                  <c:v>437</c:v>
                </c:pt>
                <c:pt idx="2">
                  <c:v>1082</c:v>
                </c:pt>
                <c:pt idx="3">
                  <c:v>313</c:v>
                </c:pt>
                <c:pt idx="4">
                  <c:v>169</c:v>
                </c:pt>
                <c:pt idx="5">
                  <c:v>270</c:v>
                </c:pt>
                <c:pt idx="6">
                  <c:v>691</c:v>
                </c:pt>
                <c:pt idx="7">
                  <c:v>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3-42A1-AA16-439F6FC72A47}"/>
            </c:ext>
          </c:extLst>
        </c:ser>
        <c:ser>
          <c:idx val="1"/>
          <c:order val="1"/>
          <c:tx>
            <c:strRef>
              <c:f>'Table 8.16'!$S$92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8.16'!$Y$93:$Y$100</c:f>
              <c:numCache>
                <c:formatCode>#,##0</c:formatCode>
                <c:ptCount val="8"/>
                <c:pt idx="0">
                  <c:v>368</c:v>
                </c:pt>
                <c:pt idx="1">
                  <c:v>956</c:v>
                </c:pt>
                <c:pt idx="2">
                  <c:v>186</c:v>
                </c:pt>
                <c:pt idx="3">
                  <c:v>973</c:v>
                </c:pt>
                <c:pt idx="4">
                  <c:v>760</c:v>
                </c:pt>
                <c:pt idx="5">
                  <c:v>569</c:v>
                </c:pt>
                <c:pt idx="6">
                  <c:v>33</c:v>
                </c:pt>
                <c:pt idx="7">
                  <c:v>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3-42A1-AA16-439F6FC7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8.16'!$U$8:$Y$8</c:f>
              <c:numCache>
                <c:formatCode>#,##0</c:formatCode>
                <c:ptCount val="5"/>
                <c:pt idx="1">
                  <c:v>34420</c:v>
                </c:pt>
                <c:pt idx="2">
                  <c:v>35086.300000000003</c:v>
                </c:pt>
                <c:pt idx="3">
                  <c:v>35609</c:v>
                </c:pt>
                <c:pt idx="4">
                  <c:v>34375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4C-4985-B3F2-163CA1AA38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4C-4985-B3F2-163CA1AA3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8.16'!$V$4:$Z$4</c:f>
              <c:numCache>
                <c:formatCode>#,##0</c:formatCode>
                <c:ptCount val="5"/>
                <c:pt idx="0">
                  <c:v>16815</c:v>
                </c:pt>
                <c:pt idx="1">
                  <c:v>16419</c:v>
                </c:pt>
                <c:pt idx="2">
                  <c:v>17211</c:v>
                </c:pt>
                <c:pt idx="3">
                  <c:v>17674</c:v>
                </c:pt>
                <c:pt idx="4">
                  <c:v>18650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F-4B06-B168-05771D732869}"/>
            </c:ext>
          </c:extLst>
        </c:ser>
        <c:ser>
          <c:idx val="1"/>
          <c:order val="1"/>
          <c:tx>
            <c:strRef>
              <c:f>'Table 8.16'!$S$7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8.16'!$V$7:$Z$7</c:f>
              <c:numCache>
                <c:formatCode>#,##0</c:formatCode>
                <c:ptCount val="5"/>
                <c:pt idx="0">
                  <c:v>11705</c:v>
                </c:pt>
                <c:pt idx="1">
                  <c:v>11699</c:v>
                </c:pt>
                <c:pt idx="2">
                  <c:v>12154</c:v>
                </c:pt>
                <c:pt idx="3">
                  <c:v>12668</c:v>
                </c:pt>
                <c:pt idx="4">
                  <c:v>12945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F-4B06-B168-05771D732869}"/>
            </c:ext>
          </c:extLst>
        </c:ser>
        <c:ser>
          <c:idx val="2"/>
          <c:order val="2"/>
          <c:tx>
            <c:strRef>
              <c:f>'Table 8.16'!$S$11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8.16'!$V$11:$Z$11</c:f>
              <c:numCache>
                <c:formatCode>#,##0</c:formatCode>
                <c:ptCount val="5"/>
                <c:pt idx="0">
                  <c:v>14098</c:v>
                </c:pt>
                <c:pt idx="1">
                  <c:v>13846</c:v>
                </c:pt>
                <c:pt idx="2">
                  <c:v>14503</c:v>
                </c:pt>
                <c:pt idx="3">
                  <c:v>14853</c:v>
                </c:pt>
                <c:pt idx="4">
                  <c:v>15888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F-4B06-B168-05771D732869}"/>
            </c:ext>
          </c:extLst>
        </c:ser>
        <c:ser>
          <c:idx val="3"/>
          <c:order val="3"/>
          <c:tx>
            <c:strRef>
              <c:f>'Table 8.16'!$S$12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8.16'!$V$12:$Z$12</c:f>
              <c:numCache>
                <c:formatCode>#,##0</c:formatCode>
                <c:ptCount val="5"/>
                <c:pt idx="0">
                  <c:v>2719</c:v>
                </c:pt>
                <c:pt idx="1">
                  <c:v>2574</c:v>
                </c:pt>
                <c:pt idx="2">
                  <c:v>2708</c:v>
                </c:pt>
                <c:pt idx="3">
                  <c:v>2819</c:v>
                </c:pt>
                <c:pt idx="4">
                  <c:v>2763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CF-4B06-B168-05771D732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8.16'!$AB$15:$AB$33</c:f>
              <c:numCache>
                <c:formatCode>0.0%</c:formatCode>
                <c:ptCount val="19"/>
                <c:pt idx="0">
                  <c:v>6.2841823056300275E-2</c:v>
                </c:pt>
                <c:pt idx="1">
                  <c:v>3.0563002680965147E-3</c:v>
                </c:pt>
                <c:pt idx="2">
                  <c:v>0.14466487935656835</c:v>
                </c:pt>
                <c:pt idx="3">
                  <c:v>6.0053619302949061E-3</c:v>
                </c:pt>
                <c:pt idx="4">
                  <c:v>6.1662198391420911E-2</c:v>
                </c:pt>
                <c:pt idx="5">
                  <c:v>2.1394101876675602E-2</c:v>
                </c:pt>
                <c:pt idx="6">
                  <c:v>8.5040214477211801E-2</c:v>
                </c:pt>
                <c:pt idx="7">
                  <c:v>9.6836461126005358E-2</c:v>
                </c:pt>
                <c:pt idx="8">
                  <c:v>3.3243967828418229E-2</c:v>
                </c:pt>
                <c:pt idx="9">
                  <c:v>6.4343163538873992E-3</c:v>
                </c:pt>
                <c:pt idx="10">
                  <c:v>2.1823056300268096E-2</c:v>
                </c:pt>
                <c:pt idx="11">
                  <c:v>1.2761394101876676E-2</c:v>
                </c:pt>
                <c:pt idx="12">
                  <c:v>3.1689008042895442E-2</c:v>
                </c:pt>
                <c:pt idx="13">
                  <c:v>6.9061662198391424E-2</c:v>
                </c:pt>
                <c:pt idx="14">
                  <c:v>8.1983914209115286E-2</c:v>
                </c:pt>
                <c:pt idx="15">
                  <c:v>3.9839142091152815E-2</c:v>
                </c:pt>
                <c:pt idx="16">
                  <c:v>9.8713136729222523E-2</c:v>
                </c:pt>
                <c:pt idx="17">
                  <c:v>1.5013404825737266E-2</c:v>
                </c:pt>
                <c:pt idx="18">
                  <c:v>2.5147453083109918E-2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8-4615-B564-0B68A2C2F7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F8-4615-B564-0B68A2C2F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8.16'!$Z$44:$Z$60</c:f>
              <c:numCache>
                <c:formatCode>#,##0</c:formatCode>
                <c:ptCount val="17"/>
                <c:pt idx="0">
                  <c:v>7</c:v>
                </c:pt>
                <c:pt idx="1">
                  <c:v>273</c:v>
                </c:pt>
                <c:pt idx="2">
                  <c:v>649</c:v>
                </c:pt>
                <c:pt idx="3">
                  <c:v>898</c:v>
                </c:pt>
                <c:pt idx="4">
                  <c:v>1325</c:v>
                </c:pt>
                <c:pt idx="5">
                  <c:v>963</c:v>
                </c:pt>
                <c:pt idx="6">
                  <c:v>783</c:v>
                </c:pt>
                <c:pt idx="7">
                  <c:v>682</c:v>
                </c:pt>
                <c:pt idx="8">
                  <c:v>761</c:v>
                </c:pt>
                <c:pt idx="9">
                  <c:v>780</c:v>
                </c:pt>
                <c:pt idx="10">
                  <c:v>803</c:v>
                </c:pt>
                <c:pt idx="11">
                  <c:v>756</c:v>
                </c:pt>
                <c:pt idx="12">
                  <c:v>454</c:v>
                </c:pt>
                <c:pt idx="13">
                  <c:v>248</c:v>
                </c:pt>
                <c:pt idx="14">
                  <c:v>99</c:v>
                </c:pt>
                <c:pt idx="15">
                  <c:v>53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4-4CD6-B9BA-FCADF670F154}"/>
            </c:ext>
          </c:extLst>
        </c:ser>
        <c:ser>
          <c:idx val="1"/>
          <c:order val="1"/>
          <c:tx>
            <c:strRef>
              <c:f>'Table 8.16'!$S$62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8.16'!$Z$63:$Z$79</c:f>
              <c:numCache>
                <c:formatCode>#,##0</c:formatCode>
                <c:ptCount val="17"/>
                <c:pt idx="0">
                  <c:v>3</c:v>
                </c:pt>
                <c:pt idx="1">
                  <c:v>258</c:v>
                </c:pt>
                <c:pt idx="2">
                  <c:v>601</c:v>
                </c:pt>
                <c:pt idx="3">
                  <c:v>921</c:v>
                </c:pt>
                <c:pt idx="4">
                  <c:v>1137</c:v>
                </c:pt>
                <c:pt idx="5">
                  <c:v>795</c:v>
                </c:pt>
                <c:pt idx="6">
                  <c:v>745</c:v>
                </c:pt>
                <c:pt idx="7">
                  <c:v>698</c:v>
                </c:pt>
                <c:pt idx="8">
                  <c:v>879</c:v>
                </c:pt>
                <c:pt idx="9">
                  <c:v>820</c:v>
                </c:pt>
                <c:pt idx="10">
                  <c:v>849</c:v>
                </c:pt>
                <c:pt idx="11">
                  <c:v>723</c:v>
                </c:pt>
                <c:pt idx="12">
                  <c:v>406</c:v>
                </c:pt>
                <c:pt idx="13">
                  <c:v>145</c:v>
                </c:pt>
                <c:pt idx="14">
                  <c:v>67</c:v>
                </c:pt>
                <c:pt idx="15">
                  <c:v>36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04-4CD6-B9BA-FCADF670F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8.16'!$Z$83:$Z$90</c:f>
              <c:numCache>
                <c:formatCode>#,##0</c:formatCode>
                <c:ptCount val="8"/>
                <c:pt idx="0">
                  <c:v>570</c:v>
                </c:pt>
                <c:pt idx="1">
                  <c:v>444</c:v>
                </c:pt>
                <c:pt idx="2">
                  <c:v>1094</c:v>
                </c:pt>
                <c:pt idx="3">
                  <c:v>328</c:v>
                </c:pt>
                <c:pt idx="4">
                  <c:v>159</c:v>
                </c:pt>
                <c:pt idx="5">
                  <c:v>265</c:v>
                </c:pt>
                <c:pt idx="6">
                  <c:v>685</c:v>
                </c:pt>
                <c:pt idx="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D-49BF-B7FB-19C2D8EBD889}"/>
            </c:ext>
          </c:extLst>
        </c:ser>
        <c:ser>
          <c:idx val="1"/>
          <c:order val="1"/>
          <c:tx>
            <c:strRef>
              <c:f>'Table 8.16'!$S$92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8.16'!$Z$93:$Z$100</c:f>
              <c:numCache>
                <c:formatCode>#,##0</c:formatCode>
                <c:ptCount val="8"/>
                <c:pt idx="0">
                  <c:v>392</c:v>
                </c:pt>
                <c:pt idx="1">
                  <c:v>999</c:v>
                </c:pt>
                <c:pt idx="2">
                  <c:v>212</c:v>
                </c:pt>
                <c:pt idx="3">
                  <c:v>1011</c:v>
                </c:pt>
                <c:pt idx="4">
                  <c:v>773</c:v>
                </c:pt>
                <c:pt idx="5">
                  <c:v>571</c:v>
                </c:pt>
                <c:pt idx="6">
                  <c:v>40</c:v>
                </c:pt>
                <c:pt idx="7">
                  <c:v>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9D-49BF-B7FB-19C2D8EBD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8.2'!$V$4:$Z$4</c:f>
              <c:numCache>
                <c:formatCode>#,##0</c:formatCode>
                <c:ptCount val="5"/>
                <c:pt idx="0">
                  <c:v>8389</c:v>
                </c:pt>
                <c:pt idx="1">
                  <c:v>8064</c:v>
                </c:pt>
                <c:pt idx="2">
                  <c:v>8317</c:v>
                </c:pt>
                <c:pt idx="3">
                  <c:v>8846</c:v>
                </c:pt>
                <c:pt idx="4">
                  <c:v>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A-43F5-8D76-7D99042BB53F}"/>
            </c:ext>
          </c:extLst>
        </c:ser>
        <c:ser>
          <c:idx val="1"/>
          <c:order val="1"/>
          <c:tx>
            <c:strRef>
              <c:f>'Table 8.2'!$S$7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8.2'!$V$7:$Z$7</c:f>
              <c:numCache>
                <c:formatCode>#,##0</c:formatCode>
                <c:ptCount val="5"/>
                <c:pt idx="0">
                  <c:v>5687</c:v>
                </c:pt>
                <c:pt idx="1">
                  <c:v>5589</c:v>
                </c:pt>
                <c:pt idx="2">
                  <c:v>5748</c:v>
                </c:pt>
                <c:pt idx="3">
                  <c:v>6082</c:v>
                </c:pt>
                <c:pt idx="4">
                  <c:v>5970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2A-43F5-8D76-7D99042BB53F}"/>
            </c:ext>
          </c:extLst>
        </c:ser>
        <c:ser>
          <c:idx val="2"/>
          <c:order val="2"/>
          <c:tx>
            <c:strRef>
              <c:f>'Table 8.2'!$S$11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8.2'!$V$11:$Z$11</c:f>
              <c:numCache>
                <c:formatCode>#,##0</c:formatCode>
                <c:ptCount val="5"/>
                <c:pt idx="0">
                  <c:v>7237</c:v>
                </c:pt>
                <c:pt idx="1">
                  <c:v>6916</c:v>
                </c:pt>
                <c:pt idx="2">
                  <c:v>7140</c:v>
                </c:pt>
                <c:pt idx="3">
                  <c:v>7578</c:v>
                </c:pt>
                <c:pt idx="4">
                  <c:v>7510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2A-43F5-8D76-7D99042BB53F}"/>
            </c:ext>
          </c:extLst>
        </c:ser>
        <c:ser>
          <c:idx val="3"/>
          <c:order val="3"/>
          <c:tx>
            <c:strRef>
              <c:f>'Table 8.2'!$S$12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8.2'!$V$12:$Z$12</c:f>
              <c:numCache>
                <c:formatCode>#,##0</c:formatCode>
                <c:ptCount val="5"/>
                <c:pt idx="0">
                  <c:v>1146</c:v>
                </c:pt>
                <c:pt idx="1">
                  <c:v>1147</c:v>
                </c:pt>
                <c:pt idx="2">
                  <c:v>1177</c:v>
                </c:pt>
                <c:pt idx="3">
                  <c:v>1273</c:v>
                </c:pt>
                <c:pt idx="4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2A-43F5-8D76-7D99042BB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8.16'!$V$8:$Z$8</c:f>
              <c:numCache>
                <c:formatCode>#,##0</c:formatCode>
                <c:ptCount val="5"/>
                <c:pt idx="0">
                  <c:v>34420</c:v>
                </c:pt>
                <c:pt idx="1">
                  <c:v>35086.300000000003</c:v>
                </c:pt>
                <c:pt idx="2">
                  <c:v>35609</c:v>
                </c:pt>
                <c:pt idx="3">
                  <c:v>34375</c:v>
                </c:pt>
                <c:pt idx="4">
                  <c:v>37168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1F-46E1-A9AE-2C01FA678D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1F-46E1-A9AE-2C01FA678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8.17'!$U$4:$Y$4</c:f>
              <c:numCache>
                <c:formatCode>#,##0</c:formatCode>
                <c:ptCount val="5"/>
                <c:pt idx="1">
                  <c:v>11815</c:v>
                </c:pt>
                <c:pt idx="2">
                  <c:v>11676</c:v>
                </c:pt>
                <c:pt idx="3">
                  <c:v>12184</c:v>
                </c:pt>
                <c:pt idx="4">
                  <c:v>13517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C-4EF0-9F07-7FDFE6D12F8C}"/>
            </c:ext>
          </c:extLst>
        </c:ser>
        <c:ser>
          <c:idx val="1"/>
          <c:order val="1"/>
          <c:tx>
            <c:strRef>
              <c:f>'Table 8.17'!$S$7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8.17'!$U$7:$Y$7</c:f>
              <c:numCache>
                <c:formatCode>#,##0</c:formatCode>
                <c:ptCount val="5"/>
                <c:pt idx="1">
                  <c:v>8259</c:v>
                </c:pt>
                <c:pt idx="2">
                  <c:v>8100</c:v>
                </c:pt>
                <c:pt idx="3">
                  <c:v>8369</c:v>
                </c:pt>
                <c:pt idx="4">
                  <c:v>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DC-4EF0-9F07-7FDFE6D12F8C}"/>
            </c:ext>
          </c:extLst>
        </c:ser>
        <c:ser>
          <c:idx val="2"/>
          <c:order val="2"/>
          <c:tx>
            <c:strRef>
              <c:f>'Table 8.17'!$S$11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8.17'!$U$11:$Y$11</c:f>
              <c:numCache>
                <c:formatCode>#,##0</c:formatCode>
                <c:ptCount val="5"/>
                <c:pt idx="1">
                  <c:v>9089</c:v>
                </c:pt>
                <c:pt idx="2">
                  <c:v>9060</c:v>
                </c:pt>
                <c:pt idx="3">
                  <c:v>9497</c:v>
                </c:pt>
                <c:pt idx="4">
                  <c:v>10458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DC-4EF0-9F07-7FDFE6D12F8C}"/>
            </c:ext>
          </c:extLst>
        </c:ser>
        <c:ser>
          <c:idx val="3"/>
          <c:order val="3"/>
          <c:tx>
            <c:strRef>
              <c:f>'Table 8.17'!$S$12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8.17'!$U$12:$Y$12</c:f>
              <c:numCache>
                <c:formatCode>#,##0</c:formatCode>
                <c:ptCount val="5"/>
                <c:pt idx="1">
                  <c:v>2726</c:v>
                </c:pt>
                <c:pt idx="2">
                  <c:v>2611</c:v>
                </c:pt>
                <c:pt idx="3">
                  <c:v>2687</c:v>
                </c:pt>
                <c:pt idx="4">
                  <c:v>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DC-4EF0-9F07-7FDFE6D12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8.17'!$AB$15:$AB$33</c:f>
              <c:numCache>
                <c:formatCode>0.0%</c:formatCode>
                <c:ptCount val="19"/>
                <c:pt idx="0">
                  <c:v>0.1679915209326974</c:v>
                </c:pt>
                <c:pt idx="1">
                  <c:v>7.1920660155954273E-3</c:v>
                </c:pt>
                <c:pt idx="2">
                  <c:v>5.3221288515406161E-2</c:v>
                </c:pt>
                <c:pt idx="3">
                  <c:v>5.3751230221818457E-3</c:v>
                </c:pt>
                <c:pt idx="4">
                  <c:v>4.7543341660988718E-2</c:v>
                </c:pt>
                <c:pt idx="5">
                  <c:v>3.1342266636384286E-2</c:v>
                </c:pt>
                <c:pt idx="6">
                  <c:v>7.6538723597547126E-2</c:v>
                </c:pt>
                <c:pt idx="7">
                  <c:v>5.8369293663411308E-2</c:v>
                </c:pt>
                <c:pt idx="8">
                  <c:v>3.2326444091149972E-2</c:v>
                </c:pt>
                <c:pt idx="9">
                  <c:v>3.558180028768264E-3</c:v>
                </c:pt>
                <c:pt idx="10">
                  <c:v>2.1273374214550684E-2</c:v>
                </c:pt>
                <c:pt idx="11">
                  <c:v>1.2415777121659475E-2</c:v>
                </c:pt>
                <c:pt idx="12">
                  <c:v>3.1115148762207587E-2</c:v>
                </c:pt>
                <c:pt idx="13">
                  <c:v>4.4439397380573849E-2</c:v>
                </c:pt>
                <c:pt idx="14">
                  <c:v>6.4350064350064351E-2</c:v>
                </c:pt>
                <c:pt idx="15">
                  <c:v>5.2009993186463772E-2</c:v>
                </c:pt>
                <c:pt idx="16">
                  <c:v>0.10356575062457415</c:v>
                </c:pt>
                <c:pt idx="17">
                  <c:v>2.2636081459610873E-2</c:v>
                </c:pt>
                <c:pt idx="18">
                  <c:v>2.0970550382315087E-2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7-49C1-A71A-CB003586A2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7-49C1-A71A-CB003586A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8.17'!$Y$44:$Y$60</c:f>
              <c:numCache>
                <c:formatCode>#,##0</c:formatCode>
                <c:ptCount val="17"/>
                <c:pt idx="0">
                  <c:v>6</c:v>
                </c:pt>
                <c:pt idx="1">
                  <c:v>193</c:v>
                </c:pt>
                <c:pt idx="2">
                  <c:v>535</c:v>
                </c:pt>
                <c:pt idx="3">
                  <c:v>701</c:v>
                </c:pt>
                <c:pt idx="4">
                  <c:v>690</c:v>
                </c:pt>
                <c:pt idx="5">
                  <c:v>493</c:v>
                </c:pt>
                <c:pt idx="6">
                  <c:v>446</c:v>
                </c:pt>
                <c:pt idx="7">
                  <c:v>505</c:v>
                </c:pt>
                <c:pt idx="8">
                  <c:v>601</c:v>
                </c:pt>
                <c:pt idx="9">
                  <c:v>680</c:v>
                </c:pt>
                <c:pt idx="10">
                  <c:v>687</c:v>
                </c:pt>
                <c:pt idx="11">
                  <c:v>581</c:v>
                </c:pt>
                <c:pt idx="12">
                  <c:v>355</c:v>
                </c:pt>
                <c:pt idx="13">
                  <c:v>206</c:v>
                </c:pt>
                <c:pt idx="14">
                  <c:v>95</c:v>
                </c:pt>
                <c:pt idx="15">
                  <c:v>51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6-4582-9861-8C305165E9F7}"/>
            </c:ext>
          </c:extLst>
        </c:ser>
        <c:ser>
          <c:idx val="1"/>
          <c:order val="1"/>
          <c:tx>
            <c:strRef>
              <c:f>'Table 8.17'!$S$62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8.17'!$Y$63:$Y$79</c:f>
              <c:numCache>
                <c:formatCode>#,##0</c:formatCode>
                <c:ptCount val="17"/>
                <c:pt idx="0">
                  <c:v>0</c:v>
                </c:pt>
                <c:pt idx="1">
                  <c:v>175</c:v>
                </c:pt>
                <c:pt idx="2">
                  <c:v>519</c:v>
                </c:pt>
                <c:pt idx="3">
                  <c:v>666</c:v>
                </c:pt>
                <c:pt idx="4">
                  <c:v>542</c:v>
                </c:pt>
                <c:pt idx="5">
                  <c:v>439</c:v>
                </c:pt>
                <c:pt idx="6">
                  <c:v>476</c:v>
                </c:pt>
                <c:pt idx="7">
                  <c:v>515</c:v>
                </c:pt>
                <c:pt idx="8">
                  <c:v>687</c:v>
                </c:pt>
                <c:pt idx="9">
                  <c:v>714</c:v>
                </c:pt>
                <c:pt idx="10">
                  <c:v>745</c:v>
                </c:pt>
                <c:pt idx="11">
                  <c:v>509</c:v>
                </c:pt>
                <c:pt idx="12">
                  <c:v>250</c:v>
                </c:pt>
                <c:pt idx="13">
                  <c:v>150</c:v>
                </c:pt>
                <c:pt idx="14">
                  <c:v>76</c:v>
                </c:pt>
                <c:pt idx="15">
                  <c:v>43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6-4582-9861-8C305165E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8.17'!$Y$83:$Y$90</c:f>
              <c:numCache>
                <c:formatCode>#,##0</c:formatCode>
                <c:ptCount val="8"/>
                <c:pt idx="0">
                  <c:v>432</c:v>
                </c:pt>
                <c:pt idx="1">
                  <c:v>282</c:v>
                </c:pt>
                <c:pt idx="2">
                  <c:v>617</c:v>
                </c:pt>
                <c:pt idx="3">
                  <c:v>148</c:v>
                </c:pt>
                <c:pt idx="4">
                  <c:v>113</c:v>
                </c:pt>
                <c:pt idx="5">
                  <c:v>180</c:v>
                </c:pt>
                <c:pt idx="6">
                  <c:v>551</c:v>
                </c:pt>
                <c:pt idx="7">
                  <c:v>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1-4524-BB1E-3D4F3CA903FB}"/>
            </c:ext>
          </c:extLst>
        </c:ser>
        <c:ser>
          <c:idx val="1"/>
          <c:order val="1"/>
          <c:tx>
            <c:strRef>
              <c:f>'Table 8.17'!$S$92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8.17'!$Y$93:$Y$100</c:f>
              <c:numCache>
                <c:formatCode>#,##0</c:formatCode>
                <c:ptCount val="8"/>
                <c:pt idx="0">
                  <c:v>244</c:v>
                </c:pt>
                <c:pt idx="1">
                  <c:v>726</c:v>
                </c:pt>
                <c:pt idx="2">
                  <c:v>138</c:v>
                </c:pt>
                <c:pt idx="3">
                  <c:v>592</c:v>
                </c:pt>
                <c:pt idx="4">
                  <c:v>476</c:v>
                </c:pt>
                <c:pt idx="5">
                  <c:v>408</c:v>
                </c:pt>
                <c:pt idx="6">
                  <c:v>36</c:v>
                </c:pt>
                <c:pt idx="7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1-4524-BB1E-3D4F3CA90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8.17'!$U$8:$Y$8</c:f>
              <c:numCache>
                <c:formatCode>#,##0</c:formatCode>
                <c:ptCount val="5"/>
                <c:pt idx="1">
                  <c:v>28898.33</c:v>
                </c:pt>
                <c:pt idx="2">
                  <c:v>30050.41</c:v>
                </c:pt>
                <c:pt idx="3">
                  <c:v>30468</c:v>
                </c:pt>
                <c:pt idx="4">
                  <c:v>30851.67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28-42AB-AF3D-6385154B37C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28-42AB-AF3D-6385154B3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8.17'!$V$4:$Z$4</c:f>
              <c:numCache>
                <c:formatCode>#,##0</c:formatCode>
                <c:ptCount val="5"/>
                <c:pt idx="0">
                  <c:v>11815</c:v>
                </c:pt>
                <c:pt idx="1">
                  <c:v>11676</c:v>
                </c:pt>
                <c:pt idx="2">
                  <c:v>12184</c:v>
                </c:pt>
                <c:pt idx="3">
                  <c:v>13517</c:v>
                </c:pt>
                <c:pt idx="4">
                  <c:v>13211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1-4049-A947-E3743E607681}"/>
            </c:ext>
          </c:extLst>
        </c:ser>
        <c:ser>
          <c:idx val="1"/>
          <c:order val="1"/>
          <c:tx>
            <c:strRef>
              <c:f>'Table 8.17'!$S$7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8.17'!$V$7:$Z$7</c:f>
              <c:numCache>
                <c:formatCode>#,##0</c:formatCode>
                <c:ptCount val="5"/>
                <c:pt idx="0">
                  <c:v>8259</c:v>
                </c:pt>
                <c:pt idx="1">
                  <c:v>8100</c:v>
                </c:pt>
                <c:pt idx="2">
                  <c:v>8369</c:v>
                </c:pt>
                <c:pt idx="3">
                  <c:v>9254</c:v>
                </c:pt>
                <c:pt idx="4">
                  <c:v>8817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1-4049-A947-E3743E607681}"/>
            </c:ext>
          </c:extLst>
        </c:ser>
        <c:ser>
          <c:idx val="2"/>
          <c:order val="2"/>
          <c:tx>
            <c:strRef>
              <c:f>'Table 8.17'!$S$11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8.17'!$V$11:$Z$11</c:f>
              <c:numCache>
                <c:formatCode>#,##0</c:formatCode>
                <c:ptCount val="5"/>
                <c:pt idx="0">
                  <c:v>9089</c:v>
                </c:pt>
                <c:pt idx="1">
                  <c:v>9060</c:v>
                </c:pt>
                <c:pt idx="2">
                  <c:v>9497</c:v>
                </c:pt>
                <c:pt idx="3">
                  <c:v>10458</c:v>
                </c:pt>
                <c:pt idx="4">
                  <c:v>10466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1-4049-A947-E3743E607681}"/>
            </c:ext>
          </c:extLst>
        </c:ser>
        <c:ser>
          <c:idx val="3"/>
          <c:order val="3"/>
          <c:tx>
            <c:strRef>
              <c:f>'Table 8.17'!$S$12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8.17'!$V$12:$Z$12</c:f>
              <c:numCache>
                <c:formatCode>#,##0</c:formatCode>
                <c:ptCount val="5"/>
                <c:pt idx="0">
                  <c:v>2726</c:v>
                </c:pt>
                <c:pt idx="1">
                  <c:v>2611</c:v>
                </c:pt>
                <c:pt idx="2">
                  <c:v>2687</c:v>
                </c:pt>
                <c:pt idx="3">
                  <c:v>3061</c:v>
                </c:pt>
                <c:pt idx="4">
                  <c:v>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1-4049-A947-E3743E607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8.17'!$AB$15:$AB$33</c:f>
              <c:numCache>
                <c:formatCode>0.0%</c:formatCode>
                <c:ptCount val="19"/>
                <c:pt idx="0">
                  <c:v>0.1679915209326974</c:v>
                </c:pt>
                <c:pt idx="1">
                  <c:v>7.1920660155954273E-3</c:v>
                </c:pt>
                <c:pt idx="2">
                  <c:v>5.3221288515406161E-2</c:v>
                </c:pt>
                <c:pt idx="3">
                  <c:v>5.3751230221818457E-3</c:v>
                </c:pt>
                <c:pt idx="4">
                  <c:v>4.7543341660988718E-2</c:v>
                </c:pt>
                <c:pt idx="5">
                  <c:v>3.1342266636384286E-2</c:v>
                </c:pt>
                <c:pt idx="6">
                  <c:v>7.6538723597547126E-2</c:v>
                </c:pt>
                <c:pt idx="7">
                  <c:v>5.8369293663411308E-2</c:v>
                </c:pt>
                <c:pt idx="8">
                  <c:v>3.2326444091149972E-2</c:v>
                </c:pt>
                <c:pt idx="9">
                  <c:v>3.558180028768264E-3</c:v>
                </c:pt>
                <c:pt idx="10">
                  <c:v>2.1273374214550684E-2</c:v>
                </c:pt>
                <c:pt idx="11">
                  <c:v>1.2415777121659475E-2</c:v>
                </c:pt>
                <c:pt idx="12">
                  <c:v>3.1115148762207587E-2</c:v>
                </c:pt>
                <c:pt idx="13">
                  <c:v>4.4439397380573849E-2</c:v>
                </c:pt>
                <c:pt idx="14">
                  <c:v>6.4350064350064351E-2</c:v>
                </c:pt>
                <c:pt idx="15">
                  <c:v>5.2009993186463772E-2</c:v>
                </c:pt>
                <c:pt idx="16">
                  <c:v>0.10356575062457415</c:v>
                </c:pt>
                <c:pt idx="17">
                  <c:v>2.2636081459610873E-2</c:v>
                </c:pt>
                <c:pt idx="18">
                  <c:v>2.0970550382315087E-2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B-48EA-84A6-CD512BF5F4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1B-48EA-84A6-CD512BF5F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8.17'!$Z$44:$Z$60</c:f>
              <c:numCache>
                <c:formatCode>#,##0</c:formatCode>
                <c:ptCount val="17"/>
                <c:pt idx="0">
                  <c:v>7</c:v>
                </c:pt>
                <c:pt idx="1">
                  <c:v>182</c:v>
                </c:pt>
                <c:pt idx="2">
                  <c:v>509</c:v>
                </c:pt>
                <c:pt idx="3">
                  <c:v>691</c:v>
                </c:pt>
                <c:pt idx="4">
                  <c:v>646</c:v>
                </c:pt>
                <c:pt idx="5">
                  <c:v>505</c:v>
                </c:pt>
                <c:pt idx="6">
                  <c:v>445</c:v>
                </c:pt>
                <c:pt idx="7">
                  <c:v>481</c:v>
                </c:pt>
                <c:pt idx="8">
                  <c:v>587</c:v>
                </c:pt>
                <c:pt idx="9">
                  <c:v>649</c:v>
                </c:pt>
                <c:pt idx="10">
                  <c:v>672</c:v>
                </c:pt>
                <c:pt idx="11">
                  <c:v>568</c:v>
                </c:pt>
                <c:pt idx="12">
                  <c:v>345</c:v>
                </c:pt>
                <c:pt idx="13">
                  <c:v>182</c:v>
                </c:pt>
                <c:pt idx="14">
                  <c:v>82</c:v>
                </c:pt>
                <c:pt idx="15">
                  <c:v>48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68-44DF-BB4D-FACCDFF51F2F}"/>
            </c:ext>
          </c:extLst>
        </c:ser>
        <c:ser>
          <c:idx val="1"/>
          <c:order val="1"/>
          <c:tx>
            <c:strRef>
              <c:f>'Table 8.17'!$S$62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8.17'!$Z$63:$Z$79</c:f>
              <c:numCache>
                <c:formatCode>#,##0</c:formatCode>
                <c:ptCount val="17"/>
                <c:pt idx="0">
                  <c:v>0</c:v>
                </c:pt>
                <c:pt idx="1">
                  <c:v>164</c:v>
                </c:pt>
                <c:pt idx="2">
                  <c:v>523</c:v>
                </c:pt>
                <c:pt idx="3">
                  <c:v>691</c:v>
                </c:pt>
                <c:pt idx="4">
                  <c:v>525</c:v>
                </c:pt>
                <c:pt idx="5">
                  <c:v>472</c:v>
                </c:pt>
                <c:pt idx="6">
                  <c:v>495</c:v>
                </c:pt>
                <c:pt idx="7">
                  <c:v>520</c:v>
                </c:pt>
                <c:pt idx="8">
                  <c:v>682</c:v>
                </c:pt>
                <c:pt idx="9">
                  <c:v>709</c:v>
                </c:pt>
                <c:pt idx="10">
                  <c:v>709</c:v>
                </c:pt>
                <c:pt idx="11">
                  <c:v>511</c:v>
                </c:pt>
                <c:pt idx="12">
                  <c:v>280</c:v>
                </c:pt>
                <c:pt idx="13">
                  <c:v>127</c:v>
                </c:pt>
                <c:pt idx="14">
                  <c:v>78</c:v>
                </c:pt>
                <c:pt idx="15">
                  <c:v>42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68-44DF-BB4D-FACCDFF51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8.17'!$Z$83:$Z$90</c:f>
              <c:numCache>
                <c:formatCode>#,##0</c:formatCode>
                <c:ptCount val="8"/>
                <c:pt idx="0">
                  <c:v>426</c:v>
                </c:pt>
                <c:pt idx="1">
                  <c:v>282</c:v>
                </c:pt>
                <c:pt idx="2">
                  <c:v>639</c:v>
                </c:pt>
                <c:pt idx="3">
                  <c:v>135</c:v>
                </c:pt>
                <c:pt idx="4">
                  <c:v>99</c:v>
                </c:pt>
                <c:pt idx="5">
                  <c:v>163</c:v>
                </c:pt>
                <c:pt idx="6">
                  <c:v>557</c:v>
                </c:pt>
                <c:pt idx="7">
                  <c:v>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FA-41A9-8EBE-6804F5C16229}"/>
            </c:ext>
          </c:extLst>
        </c:ser>
        <c:ser>
          <c:idx val="1"/>
          <c:order val="1"/>
          <c:tx>
            <c:strRef>
              <c:f>'Table 8.17'!$S$92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8.17'!$Z$93:$Z$100</c:f>
              <c:numCache>
                <c:formatCode>#,##0</c:formatCode>
                <c:ptCount val="8"/>
                <c:pt idx="0">
                  <c:v>256</c:v>
                </c:pt>
                <c:pt idx="1">
                  <c:v>730</c:v>
                </c:pt>
                <c:pt idx="2">
                  <c:v>147</c:v>
                </c:pt>
                <c:pt idx="3">
                  <c:v>604</c:v>
                </c:pt>
                <c:pt idx="4">
                  <c:v>447</c:v>
                </c:pt>
                <c:pt idx="5">
                  <c:v>364</c:v>
                </c:pt>
                <c:pt idx="6">
                  <c:v>46</c:v>
                </c:pt>
                <c:pt idx="7">
                  <c:v>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FA-41A9-8EBE-6804F5C16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8.2'!$AB$15:$AB$33</c:f>
              <c:numCache>
                <c:formatCode>0.0%</c:formatCode>
                <c:ptCount val="19"/>
                <c:pt idx="0">
                  <c:v>0.13089663049685893</c:v>
                </c:pt>
                <c:pt idx="1">
                  <c:v>7.3101085094231869E-3</c:v>
                </c:pt>
                <c:pt idx="2">
                  <c:v>8.7721302113078242E-2</c:v>
                </c:pt>
                <c:pt idx="3">
                  <c:v>3.6550542547115934E-3</c:v>
                </c:pt>
                <c:pt idx="4">
                  <c:v>4.5117075956596232E-2</c:v>
                </c:pt>
                <c:pt idx="5">
                  <c:v>4.4888635065676759E-2</c:v>
                </c:pt>
                <c:pt idx="6">
                  <c:v>6.2135922330097085E-2</c:v>
                </c:pt>
                <c:pt idx="7">
                  <c:v>5.9737292975442606E-2</c:v>
                </c:pt>
                <c:pt idx="8">
                  <c:v>2.6384922901199315E-2</c:v>
                </c:pt>
                <c:pt idx="9">
                  <c:v>3.6550542547115934E-3</c:v>
                </c:pt>
                <c:pt idx="10">
                  <c:v>1.7932609937178753E-2</c:v>
                </c:pt>
                <c:pt idx="11">
                  <c:v>1.4962878355225586E-2</c:v>
                </c:pt>
                <c:pt idx="12">
                  <c:v>3.243860651056539E-2</c:v>
                </c:pt>
                <c:pt idx="13">
                  <c:v>4.0776699029126215E-2</c:v>
                </c:pt>
                <c:pt idx="14">
                  <c:v>0.12564249000571101</c:v>
                </c:pt>
                <c:pt idx="15">
                  <c:v>3.9063392347230157E-2</c:v>
                </c:pt>
                <c:pt idx="16">
                  <c:v>0.1249571673329526</c:v>
                </c:pt>
                <c:pt idx="17">
                  <c:v>1.9760137064534552E-2</c:v>
                </c:pt>
                <c:pt idx="18">
                  <c:v>2.147344374643061E-2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1-4463-88E2-7849FC1671F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1-4463-88E2-7849FC167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8.17'!$V$8:$Z$8</c:f>
              <c:numCache>
                <c:formatCode>#,##0</c:formatCode>
                <c:ptCount val="5"/>
                <c:pt idx="0">
                  <c:v>28898.33</c:v>
                </c:pt>
                <c:pt idx="1">
                  <c:v>30050.41</c:v>
                </c:pt>
                <c:pt idx="2">
                  <c:v>30468</c:v>
                </c:pt>
                <c:pt idx="3">
                  <c:v>30851.67</c:v>
                </c:pt>
                <c:pt idx="4">
                  <c:v>33912.720000000001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46-43F7-9104-3EC5DDCC93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46-43F7-9104-3EC5DDCC9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8.18'!$U$4:$Y$4</c:f>
              <c:numCache>
                <c:formatCode>#,##0</c:formatCode>
                <c:ptCount val="5"/>
                <c:pt idx="1">
                  <c:v>117835</c:v>
                </c:pt>
                <c:pt idx="2">
                  <c:v>120312</c:v>
                </c:pt>
                <c:pt idx="3">
                  <c:v>127510</c:v>
                </c:pt>
                <c:pt idx="4">
                  <c:v>132765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DE-40FC-BFBB-04FC86AC152B}"/>
            </c:ext>
          </c:extLst>
        </c:ser>
        <c:ser>
          <c:idx val="1"/>
          <c:order val="1"/>
          <c:tx>
            <c:strRef>
              <c:f>'Table 8.18'!$S$7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8.18'!$U$7:$Y$7</c:f>
              <c:numCache>
                <c:formatCode>#,##0</c:formatCode>
                <c:ptCount val="5"/>
                <c:pt idx="1">
                  <c:v>81980</c:v>
                </c:pt>
                <c:pt idx="2">
                  <c:v>83985</c:v>
                </c:pt>
                <c:pt idx="3">
                  <c:v>87086</c:v>
                </c:pt>
                <c:pt idx="4">
                  <c:v>90233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DE-40FC-BFBB-04FC86AC152B}"/>
            </c:ext>
          </c:extLst>
        </c:ser>
        <c:ser>
          <c:idx val="2"/>
          <c:order val="2"/>
          <c:tx>
            <c:strRef>
              <c:f>'Table 8.18'!$S$11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8.18'!$U$11:$Y$11</c:f>
              <c:numCache>
                <c:formatCode>#,##0</c:formatCode>
                <c:ptCount val="5"/>
                <c:pt idx="1">
                  <c:v>106074</c:v>
                </c:pt>
                <c:pt idx="2">
                  <c:v>107874</c:v>
                </c:pt>
                <c:pt idx="3">
                  <c:v>114152</c:v>
                </c:pt>
                <c:pt idx="4">
                  <c:v>118571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DE-40FC-BFBB-04FC86AC152B}"/>
            </c:ext>
          </c:extLst>
        </c:ser>
        <c:ser>
          <c:idx val="3"/>
          <c:order val="3"/>
          <c:tx>
            <c:strRef>
              <c:f>'Table 8.18'!$S$12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8.18'!$U$12:$Y$12</c:f>
              <c:numCache>
                <c:formatCode>#,##0</c:formatCode>
                <c:ptCount val="5"/>
                <c:pt idx="1">
                  <c:v>11761</c:v>
                </c:pt>
                <c:pt idx="2">
                  <c:v>12438</c:v>
                </c:pt>
                <c:pt idx="3">
                  <c:v>13358</c:v>
                </c:pt>
                <c:pt idx="4">
                  <c:v>14194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DE-40FC-BFBB-04FC86AC1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8.18'!$AB$15:$AB$33</c:f>
              <c:numCache>
                <c:formatCode>0.0%</c:formatCode>
                <c:ptCount val="19"/>
                <c:pt idx="0">
                  <c:v>4.4231745341164527E-3</c:v>
                </c:pt>
                <c:pt idx="1">
                  <c:v>1.000652599521427E-3</c:v>
                </c:pt>
                <c:pt idx="2">
                  <c:v>4.4311507504894494E-2</c:v>
                </c:pt>
                <c:pt idx="3">
                  <c:v>6.0691755492712635E-3</c:v>
                </c:pt>
                <c:pt idx="4">
                  <c:v>4.7929809295917628E-2</c:v>
                </c:pt>
                <c:pt idx="5">
                  <c:v>3.4464505837140162E-2</c:v>
                </c:pt>
                <c:pt idx="6">
                  <c:v>7.9182075266478136E-2</c:v>
                </c:pt>
                <c:pt idx="7">
                  <c:v>8.026249002972953E-2</c:v>
                </c:pt>
                <c:pt idx="8">
                  <c:v>3.0795446305561597E-2</c:v>
                </c:pt>
                <c:pt idx="9">
                  <c:v>2.8569356826916106E-2</c:v>
                </c:pt>
                <c:pt idx="10">
                  <c:v>4.0055108404031613E-2</c:v>
                </c:pt>
                <c:pt idx="11">
                  <c:v>1.4937277934885069E-2</c:v>
                </c:pt>
                <c:pt idx="12">
                  <c:v>0.10519904285403524</c:v>
                </c:pt>
                <c:pt idx="13">
                  <c:v>0.10516278732506708</c:v>
                </c:pt>
                <c:pt idx="14">
                  <c:v>7.7949387281560437E-2</c:v>
                </c:pt>
                <c:pt idx="15">
                  <c:v>8.4330360379957947E-2</c:v>
                </c:pt>
                <c:pt idx="16">
                  <c:v>0.11677905880646798</c:v>
                </c:pt>
                <c:pt idx="17">
                  <c:v>3.5030092089043577E-2</c:v>
                </c:pt>
                <c:pt idx="18">
                  <c:v>3.5051845406424482E-2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B-4198-8489-77B4F694F0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B-4198-8489-77B4F694F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8.18'!$Y$44:$Y$60</c:f>
              <c:numCache>
                <c:formatCode>#,##0</c:formatCode>
                <c:ptCount val="17"/>
                <c:pt idx="0">
                  <c:v>7</c:v>
                </c:pt>
                <c:pt idx="1">
                  <c:v>531</c:v>
                </c:pt>
                <c:pt idx="2">
                  <c:v>2506</c:v>
                </c:pt>
                <c:pt idx="3">
                  <c:v>6348</c:v>
                </c:pt>
                <c:pt idx="4">
                  <c:v>11033</c:v>
                </c:pt>
                <c:pt idx="5">
                  <c:v>10968</c:v>
                </c:pt>
                <c:pt idx="6">
                  <c:v>8558</c:v>
                </c:pt>
                <c:pt idx="7">
                  <c:v>6694</c:v>
                </c:pt>
                <c:pt idx="8">
                  <c:v>6271</c:v>
                </c:pt>
                <c:pt idx="9">
                  <c:v>4776</c:v>
                </c:pt>
                <c:pt idx="10">
                  <c:v>3811</c:v>
                </c:pt>
                <c:pt idx="11">
                  <c:v>2538</c:v>
                </c:pt>
                <c:pt idx="12">
                  <c:v>1107</c:v>
                </c:pt>
                <c:pt idx="13">
                  <c:v>420</c:v>
                </c:pt>
                <c:pt idx="14">
                  <c:v>188</c:v>
                </c:pt>
                <c:pt idx="15">
                  <c:v>119</c:v>
                </c:pt>
                <c:pt idx="1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2-4F39-A207-0FCA099225B9}"/>
            </c:ext>
          </c:extLst>
        </c:ser>
        <c:ser>
          <c:idx val="1"/>
          <c:order val="1"/>
          <c:tx>
            <c:strRef>
              <c:f>'Table 8.18'!$S$62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8.18'!$Y$63:$Y$79</c:f>
              <c:numCache>
                <c:formatCode>#,##0</c:formatCode>
                <c:ptCount val="17"/>
                <c:pt idx="0">
                  <c:v>18</c:v>
                </c:pt>
                <c:pt idx="1">
                  <c:v>749</c:v>
                </c:pt>
                <c:pt idx="2">
                  <c:v>2523</c:v>
                </c:pt>
                <c:pt idx="3">
                  <c:v>6713</c:v>
                </c:pt>
                <c:pt idx="4">
                  <c:v>11558</c:v>
                </c:pt>
                <c:pt idx="5">
                  <c:v>10462</c:v>
                </c:pt>
                <c:pt idx="6">
                  <c:v>8414</c:v>
                </c:pt>
                <c:pt idx="7">
                  <c:v>6668</c:v>
                </c:pt>
                <c:pt idx="8">
                  <c:v>6387</c:v>
                </c:pt>
                <c:pt idx="9">
                  <c:v>5057</c:v>
                </c:pt>
                <c:pt idx="10">
                  <c:v>3943</c:v>
                </c:pt>
                <c:pt idx="11">
                  <c:v>2348</c:v>
                </c:pt>
                <c:pt idx="12">
                  <c:v>976</c:v>
                </c:pt>
                <c:pt idx="13">
                  <c:v>360</c:v>
                </c:pt>
                <c:pt idx="14">
                  <c:v>143</c:v>
                </c:pt>
                <c:pt idx="15">
                  <c:v>94</c:v>
                </c:pt>
                <c:pt idx="16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2-4F39-A207-0FCA09922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8.18'!$Y$83:$Y$90</c:f>
              <c:numCache>
                <c:formatCode>#,##0</c:formatCode>
                <c:ptCount val="8"/>
                <c:pt idx="0">
                  <c:v>5540</c:v>
                </c:pt>
                <c:pt idx="1">
                  <c:v>9933</c:v>
                </c:pt>
                <c:pt idx="2">
                  <c:v>6009</c:v>
                </c:pt>
                <c:pt idx="3">
                  <c:v>2872</c:v>
                </c:pt>
                <c:pt idx="4">
                  <c:v>3100</c:v>
                </c:pt>
                <c:pt idx="5">
                  <c:v>2572</c:v>
                </c:pt>
                <c:pt idx="6">
                  <c:v>2370</c:v>
                </c:pt>
                <c:pt idx="7">
                  <c:v>4188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2-4DD7-840E-CD80E4BECA28}"/>
            </c:ext>
          </c:extLst>
        </c:ser>
        <c:ser>
          <c:idx val="1"/>
          <c:order val="1"/>
          <c:tx>
            <c:strRef>
              <c:f>'Table 8.18'!$S$92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8.18'!$Y$93:$Y$100</c:f>
              <c:numCache>
                <c:formatCode>#,##0</c:formatCode>
                <c:ptCount val="8"/>
                <c:pt idx="0">
                  <c:v>4576</c:v>
                </c:pt>
                <c:pt idx="1">
                  <c:v>12711</c:v>
                </c:pt>
                <c:pt idx="2">
                  <c:v>1429</c:v>
                </c:pt>
                <c:pt idx="3">
                  <c:v>5120</c:v>
                </c:pt>
                <c:pt idx="4">
                  <c:v>7384</c:v>
                </c:pt>
                <c:pt idx="5">
                  <c:v>3701</c:v>
                </c:pt>
                <c:pt idx="6">
                  <c:v>355</c:v>
                </c:pt>
                <c:pt idx="7">
                  <c:v>2066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02-4DD7-840E-CD80E4BEC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8.18'!$U$8:$Y$8</c:f>
              <c:numCache>
                <c:formatCode>#,##0</c:formatCode>
                <c:ptCount val="5"/>
                <c:pt idx="1">
                  <c:v>40305.5</c:v>
                </c:pt>
                <c:pt idx="2">
                  <c:v>41954.33</c:v>
                </c:pt>
                <c:pt idx="3">
                  <c:v>42640</c:v>
                </c:pt>
                <c:pt idx="4">
                  <c:v>44037.47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4F-4BF8-8779-B7AE923508A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4F-4BF8-8779-B7AE92350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8.18'!$V$4:$Z$4</c:f>
              <c:numCache>
                <c:formatCode>#,##0</c:formatCode>
                <c:ptCount val="5"/>
                <c:pt idx="0">
                  <c:v>117835</c:v>
                </c:pt>
                <c:pt idx="1">
                  <c:v>120312</c:v>
                </c:pt>
                <c:pt idx="2">
                  <c:v>127510</c:v>
                </c:pt>
                <c:pt idx="3">
                  <c:v>132765</c:v>
                </c:pt>
                <c:pt idx="4">
                  <c:v>137907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C-4727-936C-20C29BDE4009}"/>
            </c:ext>
          </c:extLst>
        </c:ser>
        <c:ser>
          <c:idx val="1"/>
          <c:order val="1"/>
          <c:tx>
            <c:strRef>
              <c:f>'Table 8.18'!$S$7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8.18'!$V$7:$Z$7</c:f>
              <c:numCache>
                <c:formatCode>#,##0</c:formatCode>
                <c:ptCount val="5"/>
                <c:pt idx="0">
                  <c:v>81980</c:v>
                </c:pt>
                <c:pt idx="1">
                  <c:v>83985</c:v>
                </c:pt>
                <c:pt idx="2">
                  <c:v>87086</c:v>
                </c:pt>
                <c:pt idx="3">
                  <c:v>90233</c:v>
                </c:pt>
                <c:pt idx="4">
                  <c:v>92722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CC-4727-936C-20C29BDE4009}"/>
            </c:ext>
          </c:extLst>
        </c:ser>
        <c:ser>
          <c:idx val="2"/>
          <c:order val="2"/>
          <c:tx>
            <c:strRef>
              <c:f>'Table 8.18'!$S$11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8.18'!$V$11:$Z$11</c:f>
              <c:numCache>
                <c:formatCode>#,##0</c:formatCode>
                <c:ptCount val="5"/>
                <c:pt idx="0">
                  <c:v>106074</c:v>
                </c:pt>
                <c:pt idx="1">
                  <c:v>107874</c:v>
                </c:pt>
                <c:pt idx="2">
                  <c:v>114152</c:v>
                </c:pt>
                <c:pt idx="3">
                  <c:v>118571</c:v>
                </c:pt>
                <c:pt idx="4">
                  <c:v>123074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CC-4727-936C-20C29BDE4009}"/>
            </c:ext>
          </c:extLst>
        </c:ser>
        <c:ser>
          <c:idx val="3"/>
          <c:order val="3"/>
          <c:tx>
            <c:strRef>
              <c:f>'Table 8.18'!$S$12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8.18'!$V$12:$Z$12</c:f>
              <c:numCache>
                <c:formatCode>#,##0</c:formatCode>
                <c:ptCount val="5"/>
                <c:pt idx="0">
                  <c:v>11761</c:v>
                </c:pt>
                <c:pt idx="1">
                  <c:v>12438</c:v>
                </c:pt>
                <c:pt idx="2">
                  <c:v>13358</c:v>
                </c:pt>
                <c:pt idx="3">
                  <c:v>14194</c:v>
                </c:pt>
                <c:pt idx="4">
                  <c:v>14837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CC-4727-936C-20C29BDE4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8.18'!$AB$15:$AB$33</c:f>
              <c:numCache>
                <c:formatCode>0.0%</c:formatCode>
                <c:ptCount val="19"/>
                <c:pt idx="0">
                  <c:v>4.4231745341164527E-3</c:v>
                </c:pt>
                <c:pt idx="1">
                  <c:v>1.000652599521427E-3</c:v>
                </c:pt>
                <c:pt idx="2">
                  <c:v>4.4311507504894494E-2</c:v>
                </c:pt>
                <c:pt idx="3">
                  <c:v>6.0691755492712635E-3</c:v>
                </c:pt>
                <c:pt idx="4">
                  <c:v>4.7929809295917628E-2</c:v>
                </c:pt>
                <c:pt idx="5">
                  <c:v>3.4464505837140162E-2</c:v>
                </c:pt>
                <c:pt idx="6">
                  <c:v>7.9182075266478136E-2</c:v>
                </c:pt>
                <c:pt idx="7">
                  <c:v>8.026249002972953E-2</c:v>
                </c:pt>
                <c:pt idx="8">
                  <c:v>3.0795446305561597E-2</c:v>
                </c:pt>
                <c:pt idx="9">
                  <c:v>2.8569356826916106E-2</c:v>
                </c:pt>
                <c:pt idx="10">
                  <c:v>4.0055108404031613E-2</c:v>
                </c:pt>
                <c:pt idx="11">
                  <c:v>1.4937277934885069E-2</c:v>
                </c:pt>
                <c:pt idx="12">
                  <c:v>0.10519904285403524</c:v>
                </c:pt>
                <c:pt idx="13">
                  <c:v>0.10516278732506708</c:v>
                </c:pt>
                <c:pt idx="14">
                  <c:v>7.7949387281560437E-2</c:v>
                </c:pt>
                <c:pt idx="15">
                  <c:v>8.4330360379957947E-2</c:v>
                </c:pt>
                <c:pt idx="16">
                  <c:v>0.11677905880646798</c:v>
                </c:pt>
                <c:pt idx="17">
                  <c:v>3.5030092089043577E-2</c:v>
                </c:pt>
                <c:pt idx="18">
                  <c:v>3.5051845406424482E-2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5-440F-8BC7-EF91A85AB51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25-440F-8BC7-EF91A85AB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8.18'!$Z$44:$Z$60</c:f>
              <c:numCache>
                <c:formatCode>#,##0</c:formatCode>
                <c:ptCount val="17"/>
                <c:pt idx="0">
                  <c:v>7</c:v>
                </c:pt>
                <c:pt idx="1">
                  <c:v>597</c:v>
                </c:pt>
                <c:pt idx="2">
                  <c:v>2691</c:v>
                </c:pt>
                <c:pt idx="3">
                  <c:v>6641</c:v>
                </c:pt>
                <c:pt idx="4">
                  <c:v>11676</c:v>
                </c:pt>
                <c:pt idx="5">
                  <c:v>11086</c:v>
                </c:pt>
                <c:pt idx="6">
                  <c:v>9003</c:v>
                </c:pt>
                <c:pt idx="7">
                  <c:v>6763</c:v>
                </c:pt>
                <c:pt idx="8">
                  <c:v>6306</c:v>
                </c:pt>
                <c:pt idx="9">
                  <c:v>4790</c:v>
                </c:pt>
                <c:pt idx="10">
                  <c:v>3922</c:v>
                </c:pt>
                <c:pt idx="11">
                  <c:v>2697</c:v>
                </c:pt>
                <c:pt idx="12">
                  <c:v>1183</c:v>
                </c:pt>
                <c:pt idx="13">
                  <c:v>454</c:v>
                </c:pt>
                <c:pt idx="14">
                  <c:v>195</c:v>
                </c:pt>
                <c:pt idx="15">
                  <c:v>113</c:v>
                </c:pt>
                <c:pt idx="16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B-4EAF-991D-9C2B1D760E54}"/>
            </c:ext>
          </c:extLst>
        </c:ser>
        <c:ser>
          <c:idx val="1"/>
          <c:order val="1"/>
          <c:tx>
            <c:strRef>
              <c:f>'Table 8.18'!$S$62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8.18'!$Z$63:$Z$79</c:f>
              <c:numCache>
                <c:formatCode>#,##0</c:formatCode>
                <c:ptCount val="17"/>
                <c:pt idx="0">
                  <c:v>24</c:v>
                </c:pt>
                <c:pt idx="1">
                  <c:v>790</c:v>
                </c:pt>
                <c:pt idx="2">
                  <c:v>2686</c:v>
                </c:pt>
                <c:pt idx="3">
                  <c:v>7042</c:v>
                </c:pt>
                <c:pt idx="4">
                  <c:v>12105</c:v>
                </c:pt>
                <c:pt idx="5">
                  <c:v>11151</c:v>
                </c:pt>
                <c:pt idx="6">
                  <c:v>8767</c:v>
                </c:pt>
                <c:pt idx="7">
                  <c:v>6902</c:v>
                </c:pt>
                <c:pt idx="8">
                  <c:v>6356</c:v>
                </c:pt>
                <c:pt idx="9">
                  <c:v>5373</c:v>
                </c:pt>
                <c:pt idx="10">
                  <c:v>4147</c:v>
                </c:pt>
                <c:pt idx="11">
                  <c:v>2601</c:v>
                </c:pt>
                <c:pt idx="12">
                  <c:v>1054</c:v>
                </c:pt>
                <c:pt idx="13">
                  <c:v>360</c:v>
                </c:pt>
                <c:pt idx="14">
                  <c:v>153</c:v>
                </c:pt>
                <c:pt idx="15">
                  <c:v>97</c:v>
                </c:pt>
                <c:pt idx="16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2B-4EAF-991D-9C2B1D760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8.18'!$Z$83:$Z$90</c:f>
              <c:numCache>
                <c:formatCode>#,##0</c:formatCode>
                <c:ptCount val="8"/>
                <c:pt idx="0">
                  <c:v>5657</c:v>
                </c:pt>
                <c:pt idx="1">
                  <c:v>10418</c:v>
                </c:pt>
                <c:pt idx="2">
                  <c:v>6043</c:v>
                </c:pt>
                <c:pt idx="3">
                  <c:v>2938</c:v>
                </c:pt>
                <c:pt idx="4">
                  <c:v>3188</c:v>
                </c:pt>
                <c:pt idx="5">
                  <c:v>2615</c:v>
                </c:pt>
                <c:pt idx="6">
                  <c:v>2407</c:v>
                </c:pt>
                <c:pt idx="7">
                  <c:v>4303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6E-4368-BE28-D4F9AD7BE28D}"/>
            </c:ext>
          </c:extLst>
        </c:ser>
        <c:ser>
          <c:idx val="1"/>
          <c:order val="1"/>
          <c:tx>
            <c:strRef>
              <c:f>'Table 8.18'!$S$92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8.18'!$Z$93:$Z$100</c:f>
              <c:numCache>
                <c:formatCode>#,##0</c:formatCode>
                <c:ptCount val="8"/>
                <c:pt idx="0">
                  <c:v>4796</c:v>
                </c:pt>
                <c:pt idx="1">
                  <c:v>13293</c:v>
                </c:pt>
                <c:pt idx="2">
                  <c:v>1483</c:v>
                </c:pt>
                <c:pt idx="3">
                  <c:v>5398</c:v>
                </c:pt>
                <c:pt idx="4">
                  <c:v>7539</c:v>
                </c:pt>
                <c:pt idx="5">
                  <c:v>3718</c:v>
                </c:pt>
                <c:pt idx="6">
                  <c:v>349</c:v>
                </c:pt>
                <c:pt idx="7">
                  <c:v>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6E-4368-BE28-D4F9AD7BE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8.2'!$Z$44:$Z$60</c:f>
              <c:numCache>
                <c:formatCode>#,##0</c:formatCode>
                <c:ptCount val="17"/>
                <c:pt idx="0">
                  <c:v>8</c:v>
                </c:pt>
                <c:pt idx="1">
                  <c:v>114</c:v>
                </c:pt>
                <c:pt idx="2">
                  <c:v>267</c:v>
                </c:pt>
                <c:pt idx="3">
                  <c:v>412</c:v>
                </c:pt>
                <c:pt idx="4">
                  <c:v>509</c:v>
                </c:pt>
                <c:pt idx="5">
                  <c:v>386</c:v>
                </c:pt>
                <c:pt idx="6">
                  <c:v>375</c:v>
                </c:pt>
                <c:pt idx="7">
                  <c:v>384</c:v>
                </c:pt>
                <c:pt idx="8">
                  <c:v>381</c:v>
                </c:pt>
                <c:pt idx="9">
                  <c:v>466</c:v>
                </c:pt>
                <c:pt idx="10">
                  <c:v>437</c:v>
                </c:pt>
                <c:pt idx="11">
                  <c:v>354</c:v>
                </c:pt>
                <c:pt idx="12">
                  <c:v>204</c:v>
                </c:pt>
                <c:pt idx="13">
                  <c:v>132</c:v>
                </c:pt>
                <c:pt idx="14">
                  <c:v>45</c:v>
                </c:pt>
                <c:pt idx="15">
                  <c:v>26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72-4A55-824F-F8DA8F19F957}"/>
            </c:ext>
          </c:extLst>
        </c:ser>
        <c:ser>
          <c:idx val="1"/>
          <c:order val="1"/>
          <c:tx>
            <c:strRef>
              <c:f>'Table 8.2'!$S$62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8.2'!$Z$63:$Z$79</c:f>
              <c:numCache>
                <c:formatCode>#,##0</c:formatCode>
                <c:ptCount val="17"/>
                <c:pt idx="0">
                  <c:v>0</c:v>
                </c:pt>
                <c:pt idx="1">
                  <c:v>118</c:v>
                </c:pt>
                <c:pt idx="2">
                  <c:v>294</c:v>
                </c:pt>
                <c:pt idx="3">
                  <c:v>336</c:v>
                </c:pt>
                <c:pt idx="4">
                  <c:v>478</c:v>
                </c:pt>
                <c:pt idx="5">
                  <c:v>370</c:v>
                </c:pt>
                <c:pt idx="6">
                  <c:v>345</c:v>
                </c:pt>
                <c:pt idx="7">
                  <c:v>378</c:v>
                </c:pt>
                <c:pt idx="8">
                  <c:v>427</c:v>
                </c:pt>
                <c:pt idx="9">
                  <c:v>428</c:v>
                </c:pt>
                <c:pt idx="10">
                  <c:v>419</c:v>
                </c:pt>
                <c:pt idx="11">
                  <c:v>325</c:v>
                </c:pt>
                <c:pt idx="12">
                  <c:v>183</c:v>
                </c:pt>
                <c:pt idx="13">
                  <c:v>54</c:v>
                </c:pt>
                <c:pt idx="14">
                  <c:v>39</c:v>
                </c:pt>
                <c:pt idx="15">
                  <c:v>20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72-4A55-824F-F8DA8F19F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8.18'!$V$8:$Z$8</c:f>
              <c:numCache>
                <c:formatCode>#,##0</c:formatCode>
                <c:ptCount val="5"/>
                <c:pt idx="0">
                  <c:v>40305.5</c:v>
                </c:pt>
                <c:pt idx="1">
                  <c:v>41954.33</c:v>
                </c:pt>
                <c:pt idx="2">
                  <c:v>42640</c:v>
                </c:pt>
                <c:pt idx="3">
                  <c:v>44037.47</c:v>
                </c:pt>
                <c:pt idx="4">
                  <c:v>44892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40-45FC-A047-6353153289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40-45FC-A047-635315328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8.19'!$U$4:$Y$4</c:f>
              <c:numCache>
                <c:formatCode>#,##0</c:formatCode>
                <c:ptCount val="5"/>
                <c:pt idx="1">
                  <c:v>30091</c:v>
                </c:pt>
                <c:pt idx="2">
                  <c:v>29579</c:v>
                </c:pt>
                <c:pt idx="3">
                  <c:v>30567</c:v>
                </c:pt>
                <c:pt idx="4">
                  <c:v>32203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8-47E7-905F-A7EF72C08830}"/>
            </c:ext>
          </c:extLst>
        </c:ser>
        <c:ser>
          <c:idx val="1"/>
          <c:order val="1"/>
          <c:tx>
            <c:strRef>
              <c:f>'Table 8.19'!$S$7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8.19'!$U$7:$Y$7</c:f>
              <c:numCache>
                <c:formatCode>#,##0</c:formatCode>
                <c:ptCount val="5"/>
                <c:pt idx="1">
                  <c:v>21168</c:v>
                </c:pt>
                <c:pt idx="2">
                  <c:v>21116</c:v>
                </c:pt>
                <c:pt idx="3">
                  <c:v>21850</c:v>
                </c:pt>
                <c:pt idx="4">
                  <c:v>23013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8-47E7-905F-A7EF72C08830}"/>
            </c:ext>
          </c:extLst>
        </c:ser>
        <c:ser>
          <c:idx val="2"/>
          <c:order val="2"/>
          <c:tx>
            <c:strRef>
              <c:f>'Table 8.19'!$S$11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8.19'!$U$11:$Y$11</c:f>
              <c:numCache>
                <c:formatCode>#,##0</c:formatCode>
                <c:ptCount val="5"/>
                <c:pt idx="1">
                  <c:v>25190</c:v>
                </c:pt>
                <c:pt idx="2">
                  <c:v>24744</c:v>
                </c:pt>
                <c:pt idx="3">
                  <c:v>25530</c:v>
                </c:pt>
                <c:pt idx="4">
                  <c:v>26851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98-47E7-905F-A7EF72C08830}"/>
            </c:ext>
          </c:extLst>
        </c:ser>
        <c:ser>
          <c:idx val="3"/>
          <c:order val="3"/>
          <c:tx>
            <c:strRef>
              <c:f>'Table 8.19'!$S$12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8.19'!$U$12:$Y$12</c:f>
              <c:numCache>
                <c:formatCode>#,##0</c:formatCode>
                <c:ptCount val="5"/>
                <c:pt idx="1">
                  <c:v>4899</c:v>
                </c:pt>
                <c:pt idx="2">
                  <c:v>4835</c:v>
                </c:pt>
                <c:pt idx="3">
                  <c:v>5037</c:v>
                </c:pt>
                <c:pt idx="4">
                  <c:v>5350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98-47E7-905F-A7EF72C08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8.19'!$AB$15:$AB$33</c:f>
              <c:numCache>
                <c:formatCode>0.0%</c:formatCode>
                <c:ptCount val="19"/>
                <c:pt idx="0">
                  <c:v>6.6477026776327997E-2</c:v>
                </c:pt>
                <c:pt idx="1">
                  <c:v>5.6273576154845092E-3</c:v>
                </c:pt>
                <c:pt idx="2">
                  <c:v>6.1591738296951332E-2</c:v>
                </c:pt>
                <c:pt idx="3">
                  <c:v>8.6883928019293802E-3</c:v>
                </c:pt>
                <c:pt idx="4">
                  <c:v>7.5721971430338264E-2</c:v>
                </c:pt>
                <c:pt idx="5">
                  <c:v>2.2540350009275865E-2</c:v>
                </c:pt>
                <c:pt idx="6">
                  <c:v>9.4057263001669653E-2</c:v>
                </c:pt>
                <c:pt idx="7">
                  <c:v>7.3495764022014715E-2</c:v>
                </c:pt>
                <c:pt idx="8">
                  <c:v>3.4258858450312291E-2</c:v>
                </c:pt>
                <c:pt idx="9">
                  <c:v>6.152989920227568E-3</c:v>
                </c:pt>
                <c:pt idx="10">
                  <c:v>2.4982994248964194E-2</c:v>
                </c:pt>
                <c:pt idx="11">
                  <c:v>1.9633912559520128E-2</c:v>
                </c:pt>
                <c:pt idx="12">
                  <c:v>3.8989549192999816E-2</c:v>
                </c:pt>
                <c:pt idx="13">
                  <c:v>5.9396450435965614E-2</c:v>
                </c:pt>
                <c:pt idx="14">
                  <c:v>8.8553583575536457E-2</c:v>
                </c:pt>
                <c:pt idx="15">
                  <c:v>5.3769092820481111E-2</c:v>
                </c:pt>
                <c:pt idx="16">
                  <c:v>0.13453095046688515</c:v>
                </c:pt>
                <c:pt idx="17">
                  <c:v>1.3666439923319522E-2</c:v>
                </c:pt>
                <c:pt idx="18">
                  <c:v>3.5742996722527981E-2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6-4DE6-8A70-4709680265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6-4DE6-8A70-470968026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8.19'!$Y$44:$Y$60</c:f>
              <c:numCache>
                <c:formatCode>#,##0</c:formatCode>
                <c:ptCount val="17"/>
                <c:pt idx="0">
                  <c:v>17</c:v>
                </c:pt>
                <c:pt idx="1">
                  <c:v>389</c:v>
                </c:pt>
                <c:pt idx="2">
                  <c:v>912</c:v>
                </c:pt>
                <c:pt idx="3">
                  <c:v>1219</c:v>
                </c:pt>
                <c:pt idx="4">
                  <c:v>1549</c:v>
                </c:pt>
                <c:pt idx="5">
                  <c:v>1412</c:v>
                </c:pt>
                <c:pt idx="6">
                  <c:v>1197</c:v>
                </c:pt>
                <c:pt idx="7">
                  <c:v>1321</c:v>
                </c:pt>
                <c:pt idx="8">
                  <c:v>1510</c:v>
                </c:pt>
                <c:pt idx="9">
                  <c:v>1474</c:v>
                </c:pt>
                <c:pt idx="10">
                  <c:v>1722</c:v>
                </c:pt>
                <c:pt idx="11">
                  <c:v>1578</c:v>
                </c:pt>
                <c:pt idx="12">
                  <c:v>919</c:v>
                </c:pt>
                <c:pt idx="13">
                  <c:v>461</c:v>
                </c:pt>
                <c:pt idx="14">
                  <c:v>219</c:v>
                </c:pt>
                <c:pt idx="15">
                  <c:v>111</c:v>
                </c:pt>
                <c:pt idx="16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4-432A-9D1D-45A33F111533}"/>
            </c:ext>
          </c:extLst>
        </c:ser>
        <c:ser>
          <c:idx val="1"/>
          <c:order val="1"/>
          <c:tx>
            <c:strRef>
              <c:f>'Table 8.19'!$S$62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8.19'!$Y$63:$Y$79</c:f>
              <c:numCache>
                <c:formatCode>#,##0</c:formatCode>
                <c:ptCount val="17"/>
                <c:pt idx="0">
                  <c:v>12</c:v>
                </c:pt>
                <c:pt idx="1">
                  <c:v>427</c:v>
                </c:pt>
                <c:pt idx="2">
                  <c:v>925</c:v>
                </c:pt>
                <c:pt idx="3">
                  <c:v>1141</c:v>
                </c:pt>
                <c:pt idx="4">
                  <c:v>1408</c:v>
                </c:pt>
                <c:pt idx="5">
                  <c:v>1360</c:v>
                </c:pt>
                <c:pt idx="6">
                  <c:v>1274</c:v>
                </c:pt>
                <c:pt idx="7">
                  <c:v>1327</c:v>
                </c:pt>
                <c:pt idx="8">
                  <c:v>1737</c:v>
                </c:pt>
                <c:pt idx="9">
                  <c:v>1768</c:v>
                </c:pt>
                <c:pt idx="10">
                  <c:v>1810</c:v>
                </c:pt>
                <c:pt idx="11">
                  <c:v>1481</c:v>
                </c:pt>
                <c:pt idx="12">
                  <c:v>753</c:v>
                </c:pt>
                <c:pt idx="13">
                  <c:v>300</c:v>
                </c:pt>
                <c:pt idx="14">
                  <c:v>130</c:v>
                </c:pt>
                <c:pt idx="15">
                  <c:v>100</c:v>
                </c:pt>
                <c:pt idx="1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4-432A-9D1D-45A33F111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8.19'!$Y$83:$Y$90</c:f>
              <c:numCache>
                <c:formatCode>#,##0</c:formatCode>
                <c:ptCount val="8"/>
                <c:pt idx="0">
                  <c:v>1111</c:v>
                </c:pt>
                <c:pt idx="1">
                  <c:v>997</c:v>
                </c:pt>
                <c:pt idx="2">
                  <c:v>1813</c:v>
                </c:pt>
                <c:pt idx="3">
                  <c:v>698</c:v>
                </c:pt>
                <c:pt idx="4">
                  <c:v>339</c:v>
                </c:pt>
                <c:pt idx="5">
                  <c:v>661</c:v>
                </c:pt>
                <c:pt idx="6">
                  <c:v>1089</c:v>
                </c:pt>
                <c:pt idx="7">
                  <c:v>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1-4B9B-A2D4-FA85FB1AD56F}"/>
            </c:ext>
          </c:extLst>
        </c:ser>
        <c:ser>
          <c:idx val="1"/>
          <c:order val="1"/>
          <c:tx>
            <c:strRef>
              <c:f>'Table 8.19'!$S$92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8.19'!$Y$93:$Y$100</c:f>
              <c:numCache>
                <c:formatCode>#,##0</c:formatCode>
                <c:ptCount val="8"/>
                <c:pt idx="0">
                  <c:v>739</c:v>
                </c:pt>
                <c:pt idx="1">
                  <c:v>1919</c:v>
                </c:pt>
                <c:pt idx="2">
                  <c:v>372</c:v>
                </c:pt>
                <c:pt idx="3">
                  <c:v>1882</c:v>
                </c:pt>
                <c:pt idx="4">
                  <c:v>1597</c:v>
                </c:pt>
                <c:pt idx="5">
                  <c:v>1160</c:v>
                </c:pt>
                <c:pt idx="6">
                  <c:v>68</c:v>
                </c:pt>
                <c:pt idx="7">
                  <c:v>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1-4B9B-A2D4-FA85FB1AD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8.19'!$U$8:$Y$8</c:f>
              <c:numCache>
                <c:formatCode>#,##0</c:formatCode>
                <c:ptCount val="5"/>
                <c:pt idx="1">
                  <c:v>30925.86</c:v>
                </c:pt>
                <c:pt idx="2">
                  <c:v>33001</c:v>
                </c:pt>
                <c:pt idx="3">
                  <c:v>33364.31</c:v>
                </c:pt>
                <c:pt idx="4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4-4D3F-9CD6-7424956761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F4-4D3F-9CD6-74249567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8.19'!$V$4:$Z$4</c:f>
              <c:numCache>
                <c:formatCode>#,##0</c:formatCode>
                <c:ptCount val="5"/>
                <c:pt idx="0">
                  <c:v>30091</c:v>
                </c:pt>
                <c:pt idx="1">
                  <c:v>29579</c:v>
                </c:pt>
                <c:pt idx="2">
                  <c:v>30567</c:v>
                </c:pt>
                <c:pt idx="3">
                  <c:v>32203</c:v>
                </c:pt>
                <c:pt idx="4">
                  <c:v>32337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C1-4516-B524-21F231757FBA}"/>
            </c:ext>
          </c:extLst>
        </c:ser>
        <c:ser>
          <c:idx val="1"/>
          <c:order val="1"/>
          <c:tx>
            <c:strRef>
              <c:f>'Table 8.19'!$S$7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8.19'!$V$7:$Z$7</c:f>
              <c:numCache>
                <c:formatCode>#,##0</c:formatCode>
                <c:ptCount val="5"/>
                <c:pt idx="0">
                  <c:v>21168</c:v>
                </c:pt>
                <c:pt idx="1">
                  <c:v>21116</c:v>
                </c:pt>
                <c:pt idx="2">
                  <c:v>21850</c:v>
                </c:pt>
                <c:pt idx="3">
                  <c:v>23013</c:v>
                </c:pt>
                <c:pt idx="4">
                  <c:v>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1-4516-B524-21F231757FBA}"/>
            </c:ext>
          </c:extLst>
        </c:ser>
        <c:ser>
          <c:idx val="2"/>
          <c:order val="2"/>
          <c:tx>
            <c:strRef>
              <c:f>'Table 8.19'!$S$11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8.19'!$V$11:$Z$11</c:f>
              <c:numCache>
                <c:formatCode>#,##0</c:formatCode>
                <c:ptCount val="5"/>
                <c:pt idx="0">
                  <c:v>25190</c:v>
                </c:pt>
                <c:pt idx="1">
                  <c:v>24744</c:v>
                </c:pt>
                <c:pt idx="2">
                  <c:v>25530</c:v>
                </c:pt>
                <c:pt idx="3">
                  <c:v>26851</c:v>
                </c:pt>
                <c:pt idx="4">
                  <c:v>27235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C1-4516-B524-21F231757FBA}"/>
            </c:ext>
          </c:extLst>
        </c:ser>
        <c:ser>
          <c:idx val="3"/>
          <c:order val="3"/>
          <c:tx>
            <c:strRef>
              <c:f>'Table 8.19'!$S$12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8.19'!$V$12:$Z$12</c:f>
              <c:numCache>
                <c:formatCode>#,##0</c:formatCode>
                <c:ptCount val="5"/>
                <c:pt idx="0">
                  <c:v>4899</c:v>
                </c:pt>
                <c:pt idx="1">
                  <c:v>4835</c:v>
                </c:pt>
                <c:pt idx="2">
                  <c:v>5037</c:v>
                </c:pt>
                <c:pt idx="3">
                  <c:v>5350</c:v>
                </c:pt>
                <c:pt idx="4">
                  <c:v>5111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C1-4516-B524-21F231757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8.19'!$AB$15:$AB$33</c:f>
              <c:numCache>
                <c:formatCode>0.0%</c:formatCode>
                <c:ptCount val="19"/>
                <c:pt idx="0">
                  <c:v>6.6477026776327997E-2</c:v>
                </c:pt>
                <c:pt idx="1">
                  <c:v>5.6273576154845092E-3</c:v>
                </c:pt>
                <c:pt idx="2">
                  <c:v>6.1591738296951332E-2</c:v>
                </c:pt>
                <c:pt idx="3">
                  <c:v>8.6883928019293802E-3</c:v>
                </c:pt>
                <c:pt idx="4">
                  <c:v>7.5721971430338264E-2</c:v>
                </c:pt>
                <c:pt idx="5">
                  <c:v>2.2540350009275865E-2</c:v>
                </c:pt>
                <c:pt idx="6">
                  <c:v>9.4057263001669653E-2</c:v>
                </c:pt>
                <c:pt idx="7">
                  <c:v>7.3495764022014715E-2</c:v>
                </c:pt>
                <c:pt idx="8">
                  <c:v>3.4258858450312291E-2</c:v>
                </c:pt>
                <c:pt idx="9">
                  <c:v>6.152989920227568E-3</c:v>
                </c:pt>
                <c:pt idx="10">
                  <c:v>2.4982994248964194E-2</c:v>
                </c:pt>
                <c:pt idx="11">
                  <c:v>1.9633912559520128E-2</c:v>
                </c:pt>
                <c:pt idx="12">
                  <c:v>3.8989549192999816E-2</c:v>
                </c:pt>
                <c:pt idx="13">
                  <c:v>5.9396450435965614E-2</c:v>
                </c:pt>
                <c:pt idx="14">
                  <c:v>8.8553583575536457E-2</c:v>
                </c:pt>
                <c:pt idx="15">
                  <c:v>5.3769092820481111E-2</c:v>
                </c:pt>
                <c:pt idx="16">
                  <c:v>0.13453095046688515</c:v>
                </c:pt>
                <c:pt idx="17">
                  <c:v>1.3666439923319522E-2</c:v>
                </c:pt>
                <c:pt idx="18">
                  <c:v>3.5742996722527981E-2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6-438B-AC95-7E93334C1F1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F6-438B-AC95-7E93334C1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8.19'!$Z$44:$Z$60</c:f>
              <c:numCache>
                <c:formatCode>#,##0</c:formatCode>
                <c:ptCount val="17"/>
                <c:pt idx="0">
                  <c:v>13</c:v>
                </c:pt>
                <c:pt idx="1">
                  <c:v>429</c:v>
                </c:pt>
                <c:pt idx="2">
                  <c:v>948</c:v>
                </c:pt>
                <c:pt idx="3">
                  <c:v>1209</c:v>
                </c:pt>
                <c:pt idx="4">
                  <c:v>1563</c:v>
                </c:pt>
                <c:pt idx="5">
                  <c:v>1382</c:v>
                </c:pt>
                <c:pt idx="6">
                  <c:v>1243</c:v>
                </c:pt>
                <c:pt idx="7">
                  <c:v>1281</c:v>
                </c:pt>
                <c:pt idx="8">
                  <c:v>1443</c:v>
                </c:pt>
                <c:pt idx="9">
                  <c:v>1446</c:v>
                </c:pt>
                <c:pt idx="10">
                  <c:v>1714</c:v>
                </c:pt>
                <c:pt idx="11">
                  <c:v>1566</c:v>
                </c:pt>
                <c:pt idx="12">
                  <c:v>972</c:v>
                </c:pt>
                <c:pt idx="13">
                  <c:v>469</c:v>
                </c:pt>
                <c:pt idx="14">
                  <c:v>197</c:v>
                </c:pt>
                <c:pt idx="15">
                  <c:v>90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07-423C-B070-CE08D8C27A6B}"/>
            </c:ext>
          </c:extLst>
        </c:ser>
        <c:ser>
          <c:idx val="1"/>
          <c:order val="1"/>
          <c:tx>
            <c:strRef>
              <c:f>'Table 8.19'!$S$62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8.19'!$Z$63:$Z$79</c:f>
              <c:numCache>
                <c:formatCode>#,##0</c:formatCode>
                <c:ptCount val="17"/>
                <c:pt idx="0">
                  <c:v>12</c:v>
                </c:pt>
                <c:pt idx="1">
                  <c:v>469</c:v>
                </c:pt>
                <c:pt idx="2">
                  <c:v>917</c:v>
                </c:pt>
                <c:pt idx="3">
                  <c:v>1153</c:v>
                </c:pt>
                <c:pt idx="4">
                  <c:v>1566</c:v>
                </c:pt>
                <c:pt idx="5">
                  <c:v>1310</c:v>
                </c:pt>
                <c:pt idx="6">
                  <c:v>1330</c:v>
                </c:pt>
                <c:pt idx="7">
                  <c:v>1337</c:v>
                </c:pt>
                <c:pt idx="8">
                  <c:v>1674</c:v>
                </c:pt>
                <c:pt idx="9">
                  <c:v>1804</c:v>
                </c:pt>
                <c:pt idx="10">
                  <c:v>1823</c:v>
                </c:pt>
                <c:pt idx="11">
                  <c:v>1538</c:v>
                </c:pt>
                <c:pt idx="12">
                  <c:v>796</c:v>
                </c:pt>
                <c:pt idx="13">
                  <c:v>314</c:v>
                </c:pt>
                <c:pt idx="14">
                  <c:v>128</c:v>
                </c:pt>
                <c:pt idx="15">
                  <c:v>81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07-423C-B070-CE08D8C27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8.19'!$Z$83:$Z$90</c:f>
              <c:numCache>
                <c:formatCode>#,##0</c:formatCode>
                <c:ptCount val="8"/>
                <c:pt idx="0">
                  <c:v>1135</c:v>
                </c:pt>
                <c:pt idx="1">
                  <c:v>1004</c:v>
                </c:pt>
                <c:pt idx="2">
                  <c:v>1857</c:v>
                </c:pt>
                <c:pt idx="3">
                  <c:v>736</c:v>
                </c:pt>
                <c:pt idx="4">
                  <c:v>342</c:v>
                </c:pt>
                <c:pt idx="5">
                  <c:v>644</c:v>
                </c:pt>
                <c:pt idx="6">
                  <c:v>1103</c:v>
                </c:pt>
                <c:pt idx="7">
                  <c:v>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3-4597-9425-A6A06DDE2B19}"/>
            </c:ext>
          </c:extLst>
        </c:ser>
        <c:ser>
          <c:idx val="1"/>
          <c:order val="1"/>
          <c:tx>
            <c:strRef>
              <c:f>'Table 8.19'!$S$92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8.19'!$Z$93:$Z$100</c:f>
              <c:numCache>
                <c:formatCode>#,##0</c:formatCode>
                <c:ptCount val="8"/>
                <c:pt idx="0">
                  <c:v>776</c:v>
                </c:pt>
                <c:pt idx="1">
                  <c:v>1987</c:v>
                </c:pt>
                <c:pt idx="2">
                  <c:v>374</c:v>
                </c:pt>
                <c:pt idx="3">
                  <c:v>2001</c:v>
                </c:pt>
                <c:pt idx="4">
                  <c:v>1610</c:v>
                </c:pt>
                <c:pt idx="5">
                  <c:v>1166</c:v>
                </c:pt>
                <c:pt idx="6">
                  <c:v>75</c:v>
                </c:pt>
                <c:pt idx="7">
                  <c:v>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63-4597-9425-A6A06DDE2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8.2'!$Z$83:$Z$90</c:f>
              <c:numCache>
                <c:formatCode>#,##0</c:formatCode>
                <c:ptCount val="8"/>
                <c:pt idx="0">
                  <c:v>272</c:v>
                </c:pt>
                <c:pt idx="1">
                  <c:v>229</c:v>
                </c:pt>
                <c:pt idx="2">
                  <c:v>427</c:v>
                </c:pt>
                <c:pt idx="3">
                  <c:v>344</c:v>
                </c:pt>
                <c:pt idx="4">
                  <c:v>67</c:v>
                </c:pt>
                <c:pt idx="5">
                  <c:v>104</c:v>
                </c:pt>
                <c:pt idx="6">
                  <c:v>203</c:v>
                </c:pt>
                <c:pt idx="7">
                  <c:v>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2-4B86-91B0-5A0E912040C4}"/>
            </c:ext>
          </c:extLst>
        </c:ser>
        <c:ser>
          <c:idx val="1"/>
          <c:order val="1"/>
          <c:tx>
            <c:strRef>
              <c:f>'Table 8.2'!$S$92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8.2'!$Z$93:$Z$100</c:f>
              <c:numCache>
                <c:formatCode>#,##0</c:formatCode>
                <c:ptCount val="8"/>
                <c:pt idx="0">
                  <c:v>179</c:v>
                </c:pt>
                <c:pt idx="1">
                  <c:v>498</c:v>
                </c:pt>
                <c:pt idx="2">
                  <c:v>76</c:v>
                </c:pt>
                <c:pt idx="3">
                  <c:v>512</c:v>
                </c:pt>
                <c:pt idx="4">
                  <c:v>356</c:v>
                </c:pt>
                <c:pt idx="5">
                  <c:v>257</c:v>
                </c:pt>
                <c:pt idx="6">
                  <c:v>24</c:v>
                </c:pt>
                <c:pt idx="7">
                  <c:v>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2-4B86-91B0-5A0E91204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8.19'!$V$8:$Z$8</c:f>
              <c:numCache>
                <c:formatCode>#,##0</c:formatCode>
                <c:ptCount val="5"/>
                <c:pt idx="0">
                  <c:v>30925.86</c:v>
                </c:pt>
                <c:pt idx="1">
                  <c:v>33001</c:v>
                </c:pt>
                <c:pt idx="2">
                  <c:v>33364.31</c:v>
                </c:pt>
                <c:pt idx="3">
                  <c:v>35000</c:v>
                </c:pt>
                <c:pt idx="4">
                  <c:v>35840.82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38-401A-A67A-42E1A34D87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38-401A-A67A-42E1A34D8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8.20'!$U$4:$Y$4</c:f>
              <c:numCache>
                <c:formatCode>#,##0</c:formatCode>
                <c:ptCount val="5"/>
                <c:pt idx="1">
                  <c:v>102369</c:v>
                </c:pt>
                <c:pt idx="2">
                  <c:v>102942</c:v>
                </c:pt>
                <c:pt idx="3">
                  <c:v>105869</c:v>
                </c:pt>
                <c:pt idx="4">
                  <c:v>108828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7-4D2F-9711-C79EE501C90D}"/>
            </c:ext>
          </c:extLst>
        </c:ser>
        <c:ser>
          <c:idx val="1"/>
          <c:order val="1"/>
          <c:tx>
            <c:strRef>
              <c:f>'Table 8.20'!$S$7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8.20'!$U$7:$Y$7</c:f>
              <c:numCache>
                <c:formatCode>#,##0</c:formatCode>
                <c:ptCount val="5"/>
                <c:pt idx="1">
                  <c:v>74351</c:v>
                </c:pt>
                <c:pt idx="2">
                  <c:v>75337</c:v>
                </c:pt>
                <c:pt idx="3">
                  <c:v>76614</c:v>
                </c:pt>
                <c:pt idx="4">
                  <c:v>78564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7-4D2F-9711-C79EE501C90D}"/>
            </c:ext>
          </c:extLst>
        </c:ser>
        <c:ser>
          <c:idx val="2"/>
          <c:order val="2"/>
          <c:tx>
            <c:strRef>
              <c:f>'Table 8.20'!$S$11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8.20'!$U$11:$Y$11</c:f>
              <c:numCache>
                <c:formatCode>#,##0</c:formatCode>
                <c:ptCount val="5"/>
                <c:pt idx="1">
                  <c:v>93318</c:v>
                </c:pt>
                <c:pt idx="2">
                  <c:v>93810</c:v>
                </c:pt>
                <c:pt idx="3">
                  <c:v>96477</c:v>
                </c:pt>
                <c:pt idx="4">
                  <c:v>99173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7-4D2F-9711-C79EE501C90D}"/>
            </c:ext>
          </c:extLst>
        </c:ser>
        <c:ser>
          <c:idx val="3"/>
          <c:order val="3"/>
          <c:tx>
            <c:strRef>
              <c:f>'Table 8.20'!$S$12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8.20'!$U$12:$Y$12</c:f>
              <c:numCache>
                <c:formatCode>#,##0</c:formatCode>
                <c:ptCount val="5"/>
                <c:pt idx="1">
                  <c:v>9054</c:v>
                </c:pt>
                <c:pt idx="2">
                  <c:v>9134</c:v>
                </c:pt>
                <c:pt idx="3">
                  <c:v>9392</c:v>
                </c:pt>
                <c:pt idx="4">
                  <c:v>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D7-4D2F-9711-C79EE501C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8.20'!$AB$15:$AB$33</c:f>
              <c:numCache>
                <c:formatCode>0.0%</c:formatCode>
                <c:ptCount val="19"/>
                <c:pt idx="0">
                  <c:v>5.1476127273379487E-3</c:v>
                </c:pt>
                <c:pt idx="1">
                  <c:v>1.3631308964379238E-3</c:v>
                </c:pt>
                <c:pt idx="2">
                  <c:v>8.4029845392258856E-2</c:v>
                </c:pt>
                <c:pt idx="3">
                  <c:v>7.7841948559744592E-3</c:v>
                </c:pt>
                <c:pt idx="4">
                  <c:v>0.10332890913656419</c:v>
                </c:pt>
                <c:pt idx="5">
                  <c:v>5.1233992179933276E-2</c:v>
                </c:pt>
                <c:pt idx="6">
                  <c:v>0.10411809018187036</c:v>
                </c:pt>
                <c:pt idx="7">
                  <c:v>5.7197689851849191E-2</c:v>
                </c:pt>
                <c:pt idx="8">
                  <c:v>2.9908168023818918E-2</c:v>
                </c:pt>
                <c:pt idx="9">
                  <c:v>1.1963267209527567E-2</c:v>
                </c:pt>
                <c:pt idx="10">
                  <c:v>3.6723822506008537E-2</c:v>
                </c:pt>
                <c:pt idx="11">
                  <c:v>1.9424615274240414E-2</c:v>
                </c:pt>
                <c:pt idx="12">
                  <c:v>6.0282670301682391E-2</c:v>
                </c:pt>
                <c:pt idx="13">
                  <c:v>9.535638698568713E-2</c:v>
                </c:pt>
                <c:pt idx="14">
                  <c:v>7.0326792696488144E-2</c:v>
                </c:pt>
                <c:pt idx="15">
                  <c:v>4.7888940703806004E-2</c:v>
                </c:pt>
                <c:pt idx="16">
                  <c:v>0.12359651325465437</c:v>
                </c:pt>
                <c:pt idx="17">
                  <c:v>2.2966962011694229E-2</c:v>
                </c:pt>
                <c:pt idx="18">
                  <c:v>3.5486243139505685E-2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9-4D3E-85AD-7102B1DF70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9-4D3E-85AD-7102B1DF7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8.20'!$Y$44:$Y$60</c:f>
              <c:numCache>
                <c:formatCode>#,##0</c:formatCode>
                <c:ptCount val="17"/>
                <c:pt idx="0">
                  <c:v>25</c:v>
                </c:pt>
                <c:pt idx="1">
                  <c:v>1008</c:v>
                </c:pt>
                <c:pt idx="2">
                  <c:v>2970</c:v>
                </c:pt>
                <c:pt idx="3">
                  <c:v>5067</c:v>
                </c:pt>
                <c:pt idx="4">
                  <c:v>6601</c:v>
                </c:pt>
                <c:pt idx="5">
                  <c:v>6843</c:v>
                </c:pt>
                <c:pt idx="6">
                  <c:v>5947</c:v>
                </c:pt>
                <c:pt idx="7">
                  <c:v>5742</c:v>
                </c:pt>
                <c:pt idx="8">
                  <c:v>5848</c:v>
                </c:pt>
                <c:pt idx="9">
                  <c:v>4958</c:v>
                </c:pt>
                <c:pt idx="10">
                  <c:v>4575</c:v>
                </c:pt>
                <c:pt idx="11">
                  <c:v>3238</c:v>
                </c:pt>
                <c:pt idx="12">
                  <c:v>1547</c:v>
                </c:pt>
                <c:pt idx="13">
                  <c:v>571</c:v>
                </c:pt>
                <c:pt idx="14">
                  <c:v>199</c:v>
                </c:pt>
                <c:pt idx="15">
                  <c:v>118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3C-4520-8455-E7D88B85D0D5}"/>
            </c:ext>
          </c:extLst>
        </c:ser>
        <c:ser>
          <c:idx val="1"/>
          <c:order val="1"/>
          <c:tx>
            <c:strRef>
              <c:f>'Table 8.20'!$S$62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8.20'!$Y$63:$Y$79</c:f>
              <c:numCache>
                <c:formatCode>#,##0</c:formatCode>
                <c:ptCount val="17"/>
                <c:pt idx="0">
                  <c:v>39</c:v>
                </c:pt>
                <c:pt idx="1">
                  <c:v>1251</c:v>
                </c:pt>
                <c:pt idx="2">
                  <c:v>3255</c:v>
                </c:pt>
                <c:pt idx="3">
                  <c:v>5261</c:v>
                </c:pt>
                <c:pt idx="4">
                  <c:v>6419</c:v>
                </c:pt>
                <c:pt idx="5">
                  <c:v>6208</c:v>
                </c:pt>
                <c:pt idx="6">
                  <c:v>5589</c:v>
                </c:pt>
                <c:pt idx="7">
                  <c:v>5265</c:v>
                </c:pt>
                <c:pt idx="8">
                  <c:v>5740</c:v>
                </c:pt>
                <c:pt idx="9">
                  <c:v>5100</c:v>
                </c:pt>
                <c:pt idx="10">
                  <c:v>4394</c:v>
                </c:pt>
                <c:pt idx="11">
                  <c:v>2848</c:v>
                </c:pt>
                <c:pt idx="12">
                  <c:v>1267</c:v>
                </c:pt>
                <c:pt idx="13">
                  <c:v>462</c:v>
                </c:pt>
                <c:pt idx="14">
                  <c:v>181</c:v>
                </c:pt>
                <c:pt idx="15">
                  <c:v>94</c:v>
                </c:pt>
                <c:pt idx="16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3C-4520-8455-E7D88B85D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8.20'!$Y$83:$Y$90</c:f>
              <c:numCache>
                <c:formatCode>#,##0</c:formatCode>
                <c:ptCount val="8"/>
                <c:pt idx="0">
                  <c:v>5056</c:v>
                </c:pt>
                <c:pt idx="1">
                  <c:v>4405</c:v>
                </c:pt>
                <c:pt idx="2">
                  <c:v>8867</c:v>
                </c:pt>
                <c:pt idx="3">
                  <c:v>2050</c:v>
                </c:pt>
                <c:pt idx="4">
                  <c:v>1976</c:v>
                </c:pt>
                <c:pt idx="5">
                  <c:v>2412</c:v>
                </c:pt>
                <c:pt idx="6">
                  <c:v>3652</c:v>
                </c:pt>
                <c:pt idx="7">
                  <c:v>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3-46BA-93E3-B7F0BA17A8FE}"/>
            </c:ext>
          </c:extLst>
        </c:ser>
        <c:ser>
          <c:idx val="1"/>
          <c:order val="1"/>
          <c:tx>
            <c:strRef>
              <c:f>'Table 8.20'!$S$92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8.20'!$Y$93:$Y$100</c:f>
              <c:numCache>
                <c:formatCode>#,##0</c:formatCode>
                <c:ptCount val="8"/>
                <c:pt idx="0">
                  <c:v>3609</c:v>
                </c:pt>
                <c:pt idx="1">
                  <c:v>7172</c:v>
                </c:pt>
                <c:pt idx="2">
                  <c:v>1322</c:v>
                </c:pt>
                <c:pt idx="3">
                  <c:v>6013</c:v>
                </c:pt>
                <c:pt idx="4">
                  <c:v>7226</c:v>
                </c:pt>
                <c:pt idx="5">
                  <c:v>4442</c:v>
                </c:pt>
                <c:pt idx="6">
                  <c:v>486</c:v>
                </c:pt>
                <c:pt idx="7">
                  <c:v>2149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3-46BA-93E3-B7F0BA17A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8.20'!$U$8:$Y$8</c:f>
              <c:numCache>
                <c:formatCode>#,##0</c:formatCode>
                <c:ptCount val="5"/>
                <c:pt idx="1">
                  <c:v>41648.019999999997</c:v>
                </c:pt>
                <c:pt idx="2">
                  <c:v>43406.89</c:v>
                </c:pt>
                <c:pt idx="3">
                  <c:v>44231</c:v>
                </c:pt>
                <c:pt idx="4">
                  <c:v>45778.68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4-4FE0-A60F-30B83CD50E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E4-4FE0-A60F-30B83CD50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8.20'!$V$4:$Z$4</c:f>
              <c:numCache>
                <c:formatCode>#,##0</c:formatCode>
                <c:ptCount val="5"/>
                <c:pt idx="0">
                  <c:v>102369</c:v>
                </c:pt>
                <c:pt idx="1">
                  <c:v>102942</c:v>
                </c:pt>
                <c:pt idx="2">
                  <c:v>105869</c:v>
                </c:pt>
                <c:pt idx="3">
                  <c:v>108828</c:v>
                </c:pt>
                <c:pt idx="4">
                  <c:v>111504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A-409C-9AF2-620B751FD9E5}"/>
            </c:ext>
          </c:extLst>
        </c:ser>
        <c:ser>
          <c:idx val="1"/>
          <c:order val="1"/>
          <c:tx>
            <c:strRef>
              <c:f>'Table 8.20'!$S$7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8.20'!$V$7:$Z$7</c:f>
              <c:numCache>
                <c:formatCode>#,##0</c:formatCode>
                <c:ptCount val="5"/>
                <c:pt idx="0">
                  <c:v>74351</c:v>
                </c:pt>
                <c:pt idx="1">
                  <c:v>75337</c:v>
                </c:pt>
                <c:pt idx="2">
                  <c:v>76614</c:v>
                </c:pt>
                <c:pt idx="3">
                  <c:v>78564</c:v>
                </c:pt>
                <c:pt idx="4">
                  <c:v>79467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2A-409C-9AF2-620B751FD9E5}"/>
            </c:ext>
          </c:extLst>
        </c:ser>
        <c:ser>
          <c:idx val="2"/>
          <c:order val="2"/>
          <c:tx>
            <c:strRef>
              <c:f>'Table 8.20'!$S$11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8.20'!$V$11:$Z$11</c:f>
              <c:numCache>
                <c:formatCode>#,##0</c:formatCode>
                <c:ptCount val="5"/>
                <c:pt idx="0">
                  <c:v>93318</c:v>
                </c:pt>
                <c:pt idx="1">
                  <c:v>93810</c:v>
                </c:pt>
                <c:pt idx="2">
                  <c:v>96477</c:v>
                </c:pt>
                <c:pt idx="3">
                  <c:v>99173</c:v>
                </c:pt>
                <c:pt idx="4">
                  <c:v>101606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2A-409C-9AF2-620B751FD9E5}"/>
            </c:ext>
          </c:extLst>
        </c:ser>
        <c:ser>
          <c:idx val="3"/>
          <c:order val="3"/>
          <c:tx>
            <c:strRef>
              <c:f>'Table 8.20'!$S$12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8.20'!$V$12:$Z$12</c:f>
              <c:numCache>
                <c:formatCode>#,##0</c:formatCode>
                <c:ptCount val="5"/>
                <c:pt idx="0">
                  <c:v>9054</c:v>
                </c:pt>
                <c:pt idx="1">
                  <c:v>9134</c:v>
                </c:pt>
                <c:pt idx="2">
                  <c:v>9392</c:v>
                </c:pt>
                <c:pt idx="3">
                  <c:v>9655</c:v>
                </c:pt>
                <c:pt idx="4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2A-409C-9AF2-620B751FD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8.20'!$AB$15:$AB$33</c:f>
              <c:numCache>
                <c:formatCode>0.0%</c:formatCode>
                <c:ptCount val="19"/>
                <c:pt idx="0">
                  <c:v>5.1476127273379487E-3</c:v>
                </c:pt>
                <c:pt idx="1">
                  <c:v>1.3631308964379238E-3</c:v>
                </c:pt>
                <c:pt idx="2">
                  <c:v>8.4029845392258856E-2</c:v>
                </c:pt>
                <c:pt idx="3">
                  <c:v>7.7841948559744592E-3</c:v>
                </c:pt>
                <c:pt idx="4">
                  <c:v>0.10332890913656419</c:v>
                </c:pt>
                <c:pt idx="5">
                  <c:v>5.1233992179933276E-2</c:v>
                </c:pt>
                <c:pt idx="6">
                  <c:v>0.10411809018187036</c:v>
                </c:pt>
                <c:pt idx="7">
                  <c:v>5.7197689851849191E-2</c:v>
                </c:pt>
                <c:pt idx="8">
                  <c:v>2.9908168023818918E-2</c:v>
                </c:pt>
                <c:pt idx="9">
                  <c:v>1.1963267209527567E-2</c:v>
                </c:pt>
                <c:pt idx="10">
                  <c:v>3.6723822506008537E-2</c:v>
                </c:pt>
                <c:pt idx="11">
                  <c:v>1.9424615274240414E-2</c:v>
                </c:pt>
                <c:pt idx="12">
                  <c:v>6.0282670301682391E-2</c:v>
                </c:pt>
                <c:pt idx="13">
                  <c:v>9.535638698568713E-2</c:v>
                </c:pt>
                <c:pt idx="14">
                  <c:v>7.0326792696488144E-2</c:v>
                </c:pt>
                <c:pt idx="15">
                  <c:v>4.7888940703806004E-2</c:v>
                </c:pt>
                <c:pt idx="16">
                  <c:v>0.12359651325465437</c:v>
                </c:pt>
                <c:pt idx="17">
                  <c:v>2.2966962011694229E-2</c:v>
                </c:pt>
                <c:pt idx="18">
                  <c:v>3.5486243139505685E-2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8D-4600-8AE0-3880CCBC783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8D-4600-8AE0-3880CCBC7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8.20'!$Z$44:$Z$60</c:f>
              <c:numCache>
                <c:formatCode>#,##0</c:formatCode>
                <c:ptCount val="17"/>
                <c:pt idx="0">
                  <c:v>17</c:v>
                </c:pt>
                <c:pt idx="1">
                  <c:v>1105</c:v>
                </c:pt>
                <c:pt idx="2">
                  <c:v>2964</c:v>
                </c:pt>
                <c:pt idx="3">
                  <c:v>4920</c:v>
                </c:pt>
                <c:pt idx="4">
                  <c:v>6900</c:v>
                </c:pt>
                <c:pt idx="5">
                  <c:v>6703</c:v>
                </c:pt>
                <c:pt idx="6">
                  <c:v>6210</c:v>
                </c:pt>
                <c:pt idx="7">
                  <c:v>5726</c:v>
                </c:pt>
                <c:pt idx="8">
                  <c:v>5856</c:v>
                </c:pt>
                <c:pt idx="9">
                  <c:v>5012</c:v>
                </c:pt>
                <c:pt idx="10">
                  <c:v>4580</c:v>
                </c:pt>
                <c:pt idx="11">
                  <c:v>3409</c:v>
                </c:pt>
                <c:pt idx="12">
                  <c:v>1617</c:v>
                </c:pt>
                <c:pt idx="13">
                  <c:v>630</c:v>
                </c:pt>
                <c:pt idx="14">
                  <c:v>224</c:v>
                </c:pt>
                <c:pt idx="15">
                  <c:v>90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B-4953-A1EE-885155A8B572}"/>
            </c:ext>
          </c:extLst>
        </c:ser>
        <c:ser>
          <c:idx val="1"/>
          <c:order val="1"/>
          <c:tx>
            <c:strRef>
              <c:f>'Table 8.20'!$S$62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8.20'!$Z$63:$Z$79</c:f>
              <c:numCache>
                <c:formatCode>#,##0</c:formatCode>
                <c:ptCount val="17"/>
                <c:pt idx="0">
                  <c:v>29</c:v>
                </c:pt>
                <c:pt idx="1">
                  <c:v>1226</c:v>
                </c:pt>
                <c:pt idx="2">
                  <c:v>3401</c:v>
                </c:pt>
                <c:pt idx="3">
                  <c:v>5465</c:v>
                </c:pt>
                <c:pt idx="4">
                  <c:v>6682</c:v>
                </c:pt>
                <c:pt idx="5">
                  <c:v>6454</c:v>
                </c:pt>
                <c:pt idx="6">
                  <c:v>5857</c:v>
                </c:pt>
                <c:pt idx="7">
                  <c:v>5480</c:v>
                </c:pt>
                <c:pt idx="8">
                  <c:v>5792</c:v>
                </c:pt>
                <c:pt idx="9">
                  <c:v>5134</c:v>
                </c:pt>
                <c:pt idx="10">
                  <c:v>4711</c:v>
                </c:pt>
                <c:pt idx="11">
                  <c:v>3065</c:v>
                </c:pt>
                <c:pt idx="12">
                  <c:v>1355</c:v>
                </c:pt>
                <c:pt idx="13">
                  <c:v>479</c:v>
                </c:pt>
                <c:pt idx="14">
                  <c:v>181</c:v>
                </c:pt>
                <c:pt idx="15">
                  <c:v>88</c:v>
                </c:pt>
                <c:pt idx="16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7B-4953-A1EE-885155A8B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8.20'!$Z$83:$Z$90</c:f>
              <c:numCache>
                <c:formatCode>#,##0</c:formatCode>
                <c:ptCount val="8"/>
                <c:pt idx="0">
                  <c:v>5100</c:v>
                </c:pt>
                <c:pt idx="1">
                  <c:v>4561</c:v>
                </c:pt>
                <c:pt idx="2">
                  <c:v>9084</c:v>
                </c:pt>
                <c:pt idx="3">
                  <c:v>2164</c:v>
                </c:pt>
                <c:pt idx="4">
                  <c:v>1922</c:v>
                </c:pt>
                <c:pt idx="5">
                  <c:v>2410</c:v>
                </c:pt>
                <c:pt idx="6">
                  <c:v>3730</c:v>
                </c:pt>
                <c:pt idx="7">
                  <c:v>4459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F30-94D4-64A20C2AFFB4}"/>
            </c:ext>
          </c:extLst>
        </c:ser>
        <c:ser>
          <c:idx val="1"/>
          <c:order val="1"/>
          <c:tx>
            <c:strRef>
              <c:f>'Table 8.20'!$S$92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8.20'!$Z$93:$Z$100</c:f>
              <c:numCache>
                <c:formatCode>#,##0</c:formatCode>
                <c:ptCount val="8"/>
                <c:pt idx="0">
                  <c:v>3751</c:v>
                </c:pt>
                <c:pt idx="1">
                  <c:v>7619</c:v>
                </c:pt>
                <c:pt idx="2">
                  <c:v>1355</c:v>
                </c:pt>
                <c:pt idx="3">
                  <c:v>6240</c:v>
                </c:pt>
                <c:pt idx="4">
                  <c:v>7280</c:v>
                </c:pt>
                <c:pt idx="5">
                  <c:v>4410</c:v>
                </c:pt>
                <c:pt idx="6">
                  <c:v>509</c:v>
                </c:pt>
                <c:pt idx="7">
                  <c:v>2245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F30-94D4-64A20C2AF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8.1'!$AB$15:$AB$33</c:f>
              <c:numCache>
                <c:formatCode>0.0%</c:formatCode>
                <c:ptCount val="19"/>
                <c:pt idx="0">
                  <c:v>7.2732152442297374E-2</c:v>
                </c:pt>
                <c:pt idx="1">
                  <c:v>3.3995348005009841E-3</c:v>
                </c:pt>
                <c:pt idx="2">
                  <c:v>6.0833780640543927E-2</c:v>
                </c:pt>
                <c:pt idx="3">
                  <c:v>8.9461442118446942E-3</c:v>
                </c:pt>
                <c:pt idx="4">
                  <c:v>6.9422079083914831E-2</c:v>
                </c:pt>
                <c:pt idx="5">
                  <c:v>1.9234210055466095E-2</c:v>
                </c:pt>
                <c:pt idx="6">
                  <c:v>7.4610842726784754E-2</c:v>
                </c:pt>
                <c:pt idx="7">
                  <c:v>0.13106101270352477</c:v>
                </c:pt>
                <c:pt idx="8">
                  <c:v>3.310073358382537E-2</c:v>
                </c:pt>
                <c:pt idx="9">
                  <c:v>5.7255322955806045E-3</c:v>
                </c:pt>
                <c:pt idx="10">
                  <c:v>2.8090892825192341E-2</c:v>
                </c:pt>
                <c:pt idx="11">
                  <c:v>2.6927894077652531E-2</c:v>
                </c:pt>
                <c:pt idx="12">
                  <c:v>4.8935408838790481E-2</c:v>
                </c:pt>
                <c:pt idx="13">
                  <c:v>4.9472177491501165E-2</c:v>
                </c:pt>
                <c:pt idx="14">
                  <c:v>7.5058149937376986E-2</c:v>
                </c:pt>
                <c:pt idx="15">
                  <c:v>5.2692789407765256E-2</c:v>
                </c:pt>
                <c:pt idx="16">
                  <c:v>0.10082304526748971</c:v>
                </c:pt>
                <c:pt idx="17">
                  <c:v>3.9273573089998209E-2</c:v>
                </c:pt>
                <c:pt idx="18">
                  <c:v>2.3259974950796208E-2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B-4226-80B7-CB7C49BCBC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B-4226-80B7-CB7C49BCB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8.2'!$V$8:$Z$8</c:f>
              <c:numCache>
                <c:formatCode>#,##0</c:formatCode>
                <c:ptCount val="5"/>
                <c:pt idx="0">
                  <c:v>35082.57</c:v>
                </c:pt>
                <c:pt idx="1">
                  <c:v>35606</c:v>
                </c:pt>
                <c:pt idx="2">
                  <c:v>35979.5</c:v>
                </c:pt>
                <c:pt idx="3">
                  <c:v>37150.71</c:v>
                </c:pt>
                <c:pt idx="4">
                  <c:v>39837.08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13-4C38-8D2D-053A08AD88E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13-4C38-8D2D-053A08AD8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8.20'!$V$8:$Z$8</c:f>
              <c:numCache>
                <c:formatCode>#,##0</c:formatCode>
                <c:ptCount val="5"/>
                <c:pt idx="0">
                  <c:v>41648.019999999997</c:v>
                </c:pt>
                <c:pt idx="1">
                  <c:v>43406.89</c:v>
                </c:pt>
                <c:pt idx="2">
                  <c:v>44231</c:v>
                </c:pt>
                <c:pt idx="3">
                  <c:v>45778.68</c:v>
                </c:pt>
                <c:pt idx="4">
                  <c:v>46384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F-433F-90E3-61B23B2427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F-433F-90E3-61B23B242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8.21'!$U$4:$Y$4</c:f>
              <c:numCache>
                <c:formatCode>#,##0</c:formatCode>
                <c:ptCount val="5"/>
                <c:pt idx="1">
                  <c:v>7232</c:v>
                </c:pt>
                <c:pt idx="2">
                  <c:v>6971</c:v>
                </c:pt>
                <c:pt idx="3">
                  <c:v>7538</c:v>
                </c:pt>
                <c:pt idx="4">
                  <c:v>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D1-4762-A676-252DAEA31103}"/>
            </c:ext>
          </c:extLst>
        </c:ser>
        <c:ser>
          <c:idx val="1"/>
          <c:order val="1"/>
          <c:tx>
            <c:strRef>
              <c:f>'Table 8.21'!$S$7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8.21'!$U$7:$Y$7</c:f>
              <c:numCache>
                <c:formatCode>#,##0</c:formatCode>
                <c:ptCount val="5"/>
                <c:pt idx="1">
                  <c:v>5158</c:v>
                </c:pt>
                <c:pt idx="2">
                  <c:v>4980</c:v>
                </c:pt>
                <c:pt idx="3">
                  <c:v>5247</c:v>
                </c:pt>
                <c:pt idx="4">
                  <c:v>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D1-4762-A676-252DAEA31103}"/>
            </c:ext>
          </c:extLst>
        </c:ser>
        <c:ser>
          <c:idx val="2"/>
          <c:order val="2"/>
          <c:tx>
            <c:strRef>
              <c:f>'Table 8.21'!$S$11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8.21'!$U$11:$Y$11</c:f>
              <c:numCache>
                <c:formatCode>#,##0</c:formatCode>
                <c:ptCount val="5"/>
                <c:pt idx="1">
                  <c:v>5705</c:v>
                </c:pt>
                <c:pt idx="2">
                  <c:v>5557</c:v>
                </c:pt>
                <c:pt idx="3">
                  <c:v>5995</c:v>
                </c:pt>
                <c:pt idx="4">
                  <c:v>6391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D1-4762-A676-252DAEA31103}"/>
            </c:ext>
          </c:extLst>
        </c:ser>
        <c:ser>
          <c:idx val="3"/>
          <c:order val="3"/>
          <c:tx>
            <c:strRef>
              <c:f>'Table 8.21'!$S$12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8.21'!$U$12:$Y$12</c:f>
              <c:numCache>
                <c:formatCode>#,##0</c:formatCode>
                <c:ptCount val="5"/>
                <c:pt idx="1">
                  <c:v>1527</c:v>
                </c:pt>
                <c:pt idx="2">
                  <c:v>1413</c:v>
                </c:pt>
                <c:pt idx="3">
                  <c:v>1543</c:v>
                </c:pt>
                <c:pt idx="4">
                  <c:v>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D1-4762-A676-252DAEA31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8.21'!$AB$15:$AB$33</c:f>
              <c:numCache>
                <c:formatCode>0.0%</c:formatCode>
                <c:ptCount val="19"/>
                <c:pt idx="0">
                  <c:v>0.12662845231891609</c:v>
                </c:pt>
                <c:pt idx="1">
                  <c:v>5.7321521625846791E-3</c:v>
                </c:pt>
                <c:pt idx="2">
                  <c:v>7.9207920792079209E-2</c:v>
                </c:pt>
                <c:pt idx="3">
                  <c:v>1.3678999478895257E-2</c:v>
                </c:pt>
                <c:pt idx="4">
                  <c:v>6.122980719124544E-2</c:v>
                </c:pt>
                <c:pt idx="5">
                  <c:v>3.2829598749348619E-2</c:v>
                </c:pt>
                <c:pt idx="6">
                  <c:v>8.5982282438770194E-2</c:v>
                </c:pt>
                <c:pt idx="7">
                  <c:v>5.7451797811360082E-2</c:v>
                </c:pt>
                <c:pt idx="8">
                  <c:v>3.3741532047941634E-2</c:v>
                </c:pt>
                <c:pt idx="9">
                  <c:v>4.0385617509119329E-3</c:v>
                </c:pt>
                <c:pt idx="10">
                  <c:v>2.2798332464825429E-2</c:v>
                </c:pt>
                <c:pt idx="11">
                  <c:v>1.2245961438249088E-2</c:v>
                </c:pt>
                <c:pt idx="12">
                  <c:v>2.709744658676394E-2</c:v>
                </c:pt>
                <c:pt idx="13">
                  <c:v>4.4554455445544552E-2</c:v>
                </c:pt>
                <c:pt idx="14">
                  <c:v>7.6341844710786866E-2</c:v>
                </c:pt>
                <c:pt idx="15">
                  <c:v>4.7159979155810321E-2</c:v>
                </c:pt>
                <c:pt idx="16">
                  <c:v>0.10187597707139134</c:v>
                </c:pt>
                <c:pt idx="17">
                  <c:v>1.4069828035435123E-2</c:v>
                </c:pt>
                <c:pt idx="18">
                  <c:v>2.6185513288170922E-2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9-4E55-A4B6-BE22F203BD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B9-4E55-A4B6-BE22F203B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8.21'!$Y$44:$Y$60</c:f>
              <c:numCache>
                <c:formatCode>#,##0</c:formatCode>
                <c:ptCount val="17"/>
                <c:pt idx="0">
                  <c:v>0</c:v>
                </c:pt>
                <c:pt idx="1">
                  <c:v>126</c:v>
                </c:pt>
                <c:pt idx="2">
                  <c:v>285</c:v>
                </c:pt>
                <c:pt idx="3">
                  <c:v>373</c:v>
                </c:pt>
                <c:pt idx="4">
                  <c:v>399</c:v>
                </c:pt>
                <c:pt idx="5">
                  <c:v>310</c:v>
                </c:pt>
                <c:pt idx="6">
                  <c:v>310</c:v>
                </c:pt>
                <c:pt idx="7">
                  <c:v>311</c:v>
                </c:pt>
                <c:pt idx="8">
                  <c:v>361</c:v>
                </c:pt>
                <c:pt idx="9">
                  <c:v>451</c:v>
                </c:pt>
                <c:pt idx="10">
                  <c:v>397</c:v>
                </c:pt>
                <c:pt idx="11">
                  <c:v>389</c:v>
                </c:pt>
                <c:pt idx="12">
                  <c:v>280</c:v>
                </c:pt>
                <c:pt idx="13">
                  <c:v>117</c:v>
                </c:pt>
                <c:pt idx="14">
                  <c:v>69</c:v>
                </c:pt>
                <c:pt idx="15">
                  <c:v>25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D-4B93-96D4-C3FF5ED1286D}"/>
            </c:ext>
          </c:extLst>
        </c:ser>
        <c:ser>
          <c:idx val="1"/>
          <c:order val="1"/>
          <c:tx>
            <c:strRef>
              <c:f>'Table 8.21'!$S$62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8.21'!$Y$63:$Y$79</c:f>
              <c:numCache>
                <c:formatCode>#,##0</c:formatCode>
                <c:ptCount val="17"/>
                <c:pt idx="0">
                  <c:v>6</c:v>
                </c:pt>
                <c:pt idx="1">
                  <c:v>98</c:v>
                </c:pt>
                <c:pt idx="2">
                  <c:v>272</c:v>
                </c:pt>
                <c:pt idx="3">
                  <c:v>279</c:v>
                </c:pt>
                <c:pt idx="4">
                  <c:v>332</c:v>
                </c:pt>
                <c:pt idx="5">
                  <c:v>276</c:v>
                </c:pt>
                <c:pt idx="6">
                  <c:v>271</c:v>
                </c:pt>
                <c:pt idx="7">
                  <c:v>278</c:v>
                </c:pt>
                <c:pt idx="8">
                  <c:v>433</c:v>
                </c:pt>
                <c:pt idx="9">
                  <c:v>416</c:v>
                </c:pt>
                <c:pt idx="10">
                  <c:v>477</c:v>
                </c:pt>
                <c:pt idx="11">
                  <c:v>344</c:v>
                </c:pt>
                <c:pt idx="12">
                  <c:v>174</c:v>
                </c:pt>
                <c:pt idx="13">
                  <c:v>94</c:v>
                </c:pt>
                <c:pt idx="14">
                  <c:v>63</c:v>
                </c:pt>
                <c:pt idx="15">
                  <c:v>23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D-4B93-96D4-C3FF5ED12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8.21'!$Y$83:$Y$90</c:f>
              <c:numCache>
                <c:formatCode>#,##0</c:formatCode>
                <c:ptCount val="8"/>
                <c:pt idx="0">
                  <c:v>333</c:v>
                </c:pt>
                <c:pt idx="1">
                  <c:v>184</c:v>
                </c:pt>
                <c:pt idx="2">
                  <c:v>462</c:v>
                </c:pt>
                <c:pt idx="3">
                  <c:v>81</c:v>
                </c:pt>
                <c:pt idx="4">
                  <c:v>64</c:v>
                </c:pt>
                <c:pt idx="5">
                  <c:v>116</c:v>
                </c:pt>
                <c:pt idx="6">
                  <c:v>342</c:v>
                </c:pt>
                <c:pt idx="7">
                  <c:v>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A-43A0-B72E-C5A19F1FCD66}"/>
            </c:ext>
          </c:extLst>
        </c:ser>
        <c:ser>
          <c:idx val="1"/>
          <c:order val="1"/>
          <c:tx>
            <c:strRef>
              <c:f>'Table 8.21'!$S$92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8.21'!$Y$93:$Y$100</c:f>
              <c:numCache>
                <c:formatCode>#,##0</c:formatCode>
                <c:ptCount val="8"/>
                <c:pt idx="0">
                  <c:v>166</c:v>
                </c:pt>
                <c:pt idx="1">
                  <c:v>418</c:v>
                </c:pt>
                <c:pt idx="2">
                  <c:v>69</c:v>
                </c:pt>
                <c:pt idx="3">
                  <c:v>350</c:v>
                </c:pt>
                <c:pt idx="4">
                  <c:v>377</c:v>
                </c:pt>
                <c:pt idx="5">
                  <c:v>265</c:v>
                </c:pt>
                <c:pt idx="6">
                  <c:v>30</c:v>
                </c:pt>
                <c:pt idx="7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AA-43A0-B72E-C5A19F1FC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8.21'!$U$8:$Y$8</c:f>
              <c:numCache>
                <c:formatCode>#,##0</c:formatCode>
                <c:ptCount val="5"/>
                <c:pt idx="1">
                  <c:v>30200</c:v>
                </c:pt>
                <c:pt idx="2">
                  <c:v>30670</c:v>
                </c:pt>
                <c:pt idx="3">
                  <c:v>32410.77</c:v>
                </c:pt>
                <c:pt idx="4">
                  <c:v>34320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FB-4CAF-BB88-43A370B8F55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B-4CAF-BB88-43A370B8F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8.21'!$V$4:$Z$4</c:f>
              <c:numCache>
                <c:formatCode>#,##0</c:formatCode>
                <c:ptCount val="5"/>
                <c:pt idx="0">
                  <c:v>7232</c:v>
                </c:pt>
                <c:pt idx="1">
                  <c:v>6971</c:v>
                </c:pt>
                <c:pt idx="2">
                  <c:v>7538</c:v>
                </c:pt>
                <c:pt idx="3">
                  <c:v>8064</c:v>
                </c:pt>
                <c:pt idx="4">
                  <c:v>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90-46E5-A674-B3DD02CB42AE}"/>
            </c:ext>
          </c:extLst>
        </c:ser>
        <c:ser>
          <c:idx val="1"/>
          <c:order val="1"/>
          <c:tx>
            <c:strRef>
              <c:f>'Table 8.21'!$S$7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8.21'!$V$7:$Z$7</c:f>
              <c:numCache>
                <c:formatCode>#,##0</c:formatCode>
                <c:ptCount val="5"/>
                <c:pt idx="0">
                  <c:v>5158</c:v>
                </c:pt>
                <c:pt idx="1">
                  <c:v>4980</c:v>
                </c:pt>
                <c:pt idx="2">
                  <c:v>5247</c:v>
                </c:pt>
                <c:pt idx="3">
                  <c:v>5628</c:v>
                </c:pt>
                <c:pt idx="4">
                  <c:v>5310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90-46E5-A674-B3DD02CB42AE}"/>
            </c:ext>
          </c:extLst>
        </c:ser>
        <c:ser>
          <c:idx val="2"/>
          <c:order val="2"/>
          <c:tx>
            <c:strRef>
              <c:f>'Table 8.21'!$S$11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8.21'!$V$11:$Z$11</c:f>
              <c:numCache>
                <c:formatCode>#,##0</c:formatCode>
                <c:ptCount val="5"/>
                <c:pt idx="0">
                  <c:v>5705</c:v>
                </c:pt>
                <c:pt idx="1">
                  <c:v>5557</c:v>
                </c:pt>
                <c:pt idx="2">
                  <c:v>5995</c:v>
                </c:pt>
                <c:pt idx="3">
                  <c:v>6391</c:v>
                </c:pt>
                <c:pt idx="4">
                  <c:v>6230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90-46E5-A674-B3DD02CB42AE}"/>
            </c:ext>
          </c:extLst>
        </c:ser>
        <c:ser>
          <c:idx val="3"/>
          <c:order val="3"/>
          <c:tx>
            <c:strRef>
              <c:f>'Table 8.21'!$S$12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8.21'!$V$12:$Z$12</c:f>
              <c:numCache>
                <c:formatCode>#,##0</c:formatCode>
                <c:ptCount val="5"/>
                <c:pt idx="0">
                  <c:v>1527</c:v>
                </c:pt>
                <c:pt idx="1">
                  <c:v>1413</c:v>
                </c:pt>
                <c:pt idx="2">
                  <c:v>1543</c:v>
                </c:pt>
                <c:pt idx="3">
                  <c:v>1677</c:v>
                </c:pt>
                <c:pt idx="4">
                  <c:v>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90-46E5-A674-B3DD02CB4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8.21'!$AB$15:$AB$33</c:f>
              <c:numCache>
                <c:formatCode>0.0%</c:formatCode>
                <c:ptCount val="19"/>
                <c:pt idx="0">
                  <c:v>0.12662845231891609</c:v>
                </c:pt>
                <c:pt idx="1">
                  <c:v>5.7321521625846791E-3</c:v>
                </c:pt>
                <c:pt idx="2">
                  <c:v>7.9207920792079209E-2</c:v>
                </c:pt>
                <c:pt idx="3">
                  <c:v>1.3678999478895257E-2</c:v>
                </c:pt>
                <c:pt idx="4">
                  <c:v>6.122980719124544E-2</c:v>
                </c:pt>
                <c:pt idx="5">
                  <c:v>3.2829598749348619E-2</c:v>
                </c:pt>
                <c:pt idx="6">
                  <c:v>8.5982282438770194E-2</c:v>
                </c:pt>
                <c:pt idx="7">
                  <c:v>5.7451797811360082E-2</c:v>
                </c:pt>
                <c:pt idx="8">
                  <c:v>3.3741532047941634E-2</c:v>
                </c:pt>
                <c:pt idx="9">
                  <c:v>4.0385617509119329E-3</c:v>
                </c:pt>
                <c:pt idx="10">
                  <c:v>2.2798332464825429E-2</c:v>
                </c:pt>
                <c:pt idx="11">
                  <c:v>1.2245961438249088E-2</c:v>
                </c:pt>
                <c:pt idx="12">
                  <c:v>2.709744658676394E-2</c:v>
                </c:pt>
                <c:pt idx="13">
                  <c:v>4.4554455445544552E-2</c:v>
                </c:pt>
                <c:pt idx="14">
                  <c:v>7.6341844710786866E-2</c:v>
                </c:pt>
                <c:pt idx="15">
                  <c:v>4.7159979155810321E-2</c:v>
                </c:pt>
                <c:pt idx="16">
                  <c:v>0.10187597707139134</c:v>
                </c:pt>
                <c:pt idx="17">
                  <c:v>1.4069828035435123E-2</c:v>
                </c:pt>
                <c:pt idx="18">
                  <c:v>2.6185513288170922E-2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79-44CB-ADC5-FA13574002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79-44CB-ADC5-FA1357400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8.21'!$Z$44:$Z$60</c:f>
              <c:numCache>
                <c:formatCode>#,##0</c:formatCode>
                <c:ptCount val="17"/>
                <c:pt idx="0">
                  <c:v>5</c:v>
                </c:pt>
                <c:pt idx="1">
                  <c:v>109</c:v>
                </c:pt>
                <c:pt idx="2">
                  <c:v>281</c:v>
                </c:pt>
                <c:pt idx="3">
                  <c:v>332</c:v>
                </c:pt>
                <c:pt idx="4">
                  <c:v>396</c:v>
                </c:pt>
                <c:pt idx="5">
                  <c:v>277</c:v>
                </c:pt>
                <c:pt idx="6">
                  <c:v>341</c:v>
                </c:pt>
                <c:pt idx="7">
                  <c:v>292</c:v>
                </c:pt>
                <c:pt idx="8">
                  <c:v>343</c:v>
                </c:pt>
                <c:pt idx="9">
                  <c:v>386</c:v>
                </c:pt>
                <c:pt idx="10">
                  <c:v>393</c:v>
                </c:pt>
                <c:pt idx="11">
                  <c:v>347</c:v>
                </c:pt>
                <c:pt idx="12">
                  <c:v>276</c:v>
                </c:pt>
                <c:pt idx="13">
                  <c:v>105</c:v>
                </c:pt>
                <c:pt idx="14">
                  <c:v>57</c:v>
                </c:pt>
                <c:pt idx="15">
                  <c:v>33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9-40A2-9623-C1D657A764EB}"/>
            </c:ext>
          </c:extLst>
        </c:ser>
        <c:ser>
          <c:idx val="1"/>
          <c:order val="1"/>
          <c:tx>
            <c:strRef>
              <c:f>'Table 8.21'!$S$62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8.21'!$Z$63:$Z$79</c:f>
              <c:numCache>
                <c:formatCode>#,##0</c:formatCode>
                <c:ptCount val="17"/>
                <c:pt idx="0">
                  <c:v>0</c:v>
                </c:pt>
                <c:pt idx="1">
                  <c:v>119</c:v>
                </c:pt>
                <c:pt idx="2">
                  <c:v>279</c:v>
                </c:pt>
                <c:pt idx="3">
                  <c:v>279</c:v>
                </c:pt>
                <c:pt idx="4">
                  <c:v>311</c:v>
                </c:pt>
                <c:pt idx="5">
                  <c:v>261</c:v>
                </c:pt>
                <c:pt idx="6">
                  <c:v>282</c:v>
                </c:pt>
                <c:pt idx="7">
                  <c:v>276</c:v>
                </c:pt>
                <c:pt idx="8">
                  <c:v>381</c:v>
                </c:pt>
                <c:pt idx="9">
                  <c:v>391</c:v>
                </c:pt>
                <c:pt idx="10">
                  <c:v>426</c:v>
                </c:pt>
                <c:pt idx="11">
                  <c:v>331</c:v>
                </c:pt>
                <c:pt idx="12">
                  <c:v>180</c:v>
                </c:pt>
                <c:pt idx="13">
                  <c:v>100</c:v>
                </c:pt>
                <c:pt idx="14">
                  <c:v>48</c:v>
                </c:pt>
                <c:pt idx="15">
                  <c:v>20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9-40A2-9623-C1D657A76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8.21'!$Z$83:$Z$90</c:f>
              <c:numCache>
                <c:formatCode>#,##0</c:formatCode>
                <c:ptCount val="8"/>
                <c:pt idx="0">
                  <c:v>313</c:v>
                </c:pt>
                <c:pt idx="1">
                  <c:v>177</c:v>
                </c:pt>
                <c:pt idx="2">
                  <c:v>438</c:v>
                </c:pt>
                <c:pt idx="3">
                  <c:v>88</c:v>
                </c:pt>
                <c:pt idx="4">
                  <c:v>59</c:v>
                </c:pt>
                <c:pt idx="5">
                  <c:v>121</c:v>
                </c:pt>
                <c:pt idx="6">
                  <c:v>358</c:v>
                </c:pt>
                <c:pt idx="7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6-4EB6-90F3-AE952AB7C086}"/>
            </c:ext>
          </c:extLst>
        </c:ser>
        <c:ser>
          <c:idx val="1"/>
          <c:order val="1"/>
          <c:tx>
            <c:strRef>
              <c:f>'Table 8.21'!$S$92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8.21'!$Z$93:$Z$100</c:f>
              <c:numCache>
                <c:formatCode>#,##0</c:formatCode>
                <c:ptCount val="8"/>
                <c:pt idx="0">
                  <c:v>149</c:v>
                </c:pt>
                <c:pt idx="1">
                  <c:v>392</c:v>
                </c:pt>
                <c:pt idx="2">
                  <c:v>67</c:v>
                </c:pt>
                <c:pt idx="3">
                  <c:v>363</c:v>
                </c:pt>
                <c:pt idx="4">
                  <c:v>370</c:v>
                </c:pt>
                <c:pt idx="5">
                  <c:v>274</c:v>
                </c:pt>
                <c:pt idx="6">
                  <c:v>32</c:v>
                </c:pt>
                <c:pt idx="7">
                  <c:v>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6-4EB6-90F3-AE952AB7C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8.3'!$U$4:$Y$4</c:f>
              <c:numCache>
                <c:formatCode>#,##0</c:formatCode>
                <c:ptCount val="5"/>
                <c:pt idx="1">
                  <c:v>71048</c:v>
                </c:pt>
                <c:pt idx="2">
                  <c:v>71700</c:v>
                </c:pt>
                <c:pt idx="3">
                  <c:v>75250</c:v>
                </c:pt>
                <c:pt idx="4">
                  <c:v>77387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9F-4BBF-9480-93E20D8976F7}"/>
            </c:ext>
          </c:extLst>
        </c:ser>
        <c:ser>
          <c:idx val="1"/>
          <c:order val="1"/>
          <c:tx>
            <c:strRef>
              <c:f>'Table 8.3'!$S$7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8.3'!$U$7:$Y$7</c:f>
              <c:numCache>
                <c:formatCode>#,##0</c:formatCode>
                <c:ptCount val="5"/>
                <c:pt idx="1">
                  <c:v>51310</c:v>
                </c:pt>
                <c:pt idx="2">
                  <c:v>52140</c:v>
                </c:pt>
                <c:pt idx="3">
                  <c:v>53638</c:v>
                </c:pt>
                <c:pt idx="4">
                  <c:v>55529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9F-4BBF-9480-93E20D8976F7}"/>
            </c:ext>
          </c:extLst>
        </c:ser>
        <c:ser>
          <c:idx val="2"/>
          <c:order val="2"/>
          <c:tx>
            <c:strRef>
              <c:f>'Table 8.3'!$S$11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8.3'!$U$11:$Y$11</c:f>
              <c:numCache>
                <c:formatCode>#,##0</c:formatCode>
                <c:ptCount val="5"/>
                <c:pt idx="1">
                  <c:v>64485</c:v>
                </c:pt>
                <c:pt idx="2">
                  <c:v>64861</c:v>
                </c:pt>
                <c:pt idx="3">
                  <c:v>68178</c:v>
                </c:pt>
                <c:pt idx="4">
                  <c:v>70024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F-4BBF-9480-93E20D8976F7}"/>
            </c:ext>
          </c:extLst>
        </c:ser>
        <c:ser>
          <c:idx val="3"/>
          <c:order val="3"/>
          <c:tx>
            <c:strRef>
              <c:f>'Table 8.3'!$S$12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8.3'!$U$12:$Y$12</c:f>
              <c:numCache>
                <c:formatCode>#,##0</c:formatCode>
                <c:ptCount val="5"/>
                <c:pt idx="1">
                  <c:v>6566</c:v>
                </c:pt>
                <c:pt idx="2">
                  <c:v>6837</c:v>
                </c:pt>
                <c:pt idx="3">
                  <c:v>7072</c:v>
                </c:pt>
                <c:pt idx="4">
                  <c:v>7361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9F-4BBF-9480-93E20D897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8.21'!$V$8:$Z$8</c:f>
              <c:numCache>
                <c:formatCode>#,##0</c:formatCode>
                <c:ptCount val="5"/>
                <c:pt idx="0">
                  <c:v>30200</c:v>
                </c:pt>
                <c:pt idx="1">
                  <c:v>30670</c:v>
                </c:pt>
                <c:pt idx="2">
                  <c:v>32410.77</c:v>
                </c:pt>
                <c:pt idx="3">
                  <c:v>34320</c:v>
                </c:pt>
                <c:pt idx="4">
                  <c:v>34681.120000000003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8-452D-B72E-C8280EFA68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78-452D-B72E-C8280EFA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8.22'!$U$4:$Y$4</c:f>
              <c:numCache>
                <c:formatCode>#,##0</c:formatCode>
                <c:ptCount val="5"/>
                <c:pt idx="1">
                  <c:v>114538</c:v>
                </c:pt>
                <c:pt idx="2">
                  <c:v>115704</c:v>
                </c:pt>
                <c:pt idx="3">
                  <c:v>120396</c:v>
                </c:pt>
                <c:pt idx="4">
                  <c:v>124734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2-4C9F-AAA8-55E3207F643F}"/>
            </c:ext>
          </c:extLst>
        </c:ser>
        <c:ser>
          <c:idx val="1"/>
          <c:order val="1"/>
          <c:tx>
            <c:strRef>
              <c:f>'Table 8.22'!$S$7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8.22'!$U$7:$Y$7</c:f>
              <c:numCache>
                <c:formatCode>#,##0</c:formatCode>
                <c:ptCount val="5"/>
                <c:pt idx="1">
                  <c:v>81632</c:v>
                </c:pt>
                <c:pt idx="2">
                  <c:v>82662</c:v>
                </c:pt>
                <c:pt idx="3">
                  <c:v>84828</c:v>
                </c:pt>
                <c:pt idx="4">
                  <c:v>87628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2-4C9F-AAA8-55E3207F643F}"/>
            </c:ext>
          </c:extLst>
        </c:ser>
        <c:ser>
          <c:idx val="2"/>
          <c:order val="2"/>
          <c:tx>
            <c:strRef>
              <c:f>'Table 8.22'!$S$11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8.22'!$U$11:$Y$11</c:f>
              <c:numCache>
                <c:formatCode>#,##0</c:formatCode>
                <c:ptCount val="5"/>
                <c:pt idx="1">
                  <c:v>102458</c:v>
                </c:pt>
                <c:pt idx="2">
                  <c:v>103265</c:v>
                </c:pt>
                <c:pt idx="3">
                  <c:v>107475</c:v>
                </c:pt>
                <c:pt idx="4">
                  <c:v>111305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C2-4C9F-AAA8-55E3207F643F}"/>
            </c:ext>
          </c:extLst>
        </c:ser>
        <c:ser>
          <c:idx val="3"/>
          <c:order val="3"/>
          <c:tx>
            <c:strRef>
              <c:f>'Table 8.22'!$S$12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8.22'!$U$12:$Y$12</c:f>
              <c:numCache>
                <c:formatCode>#,##0</c:formatCode>
                <c:ptCount val="5"/>
                <c:pt idx="1">
                  <c:v>12080</c:v>
                </c:pt>
                <c:pt idx="2">
                  <c:v>12439</c:v>
                </c:pt>
                <c:pt idx="3">
                  <c:v>12921</c:v>
                </c:pt>
                <c:pt idx="4">
                  <c:v>13429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C2-4C9F-AAA8-55E3207F6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8.22'!$AB$15:$AB$33</c:f>
              <c:numCache>
                <c:formatCode>0.0%</c:formatCode>
                <c:ptCount val="19"/>
                <c:pt idx="0">
                  <c:v>5.1565065246379268E-3</c:v>
                </c:pt>
                <c:pt idx="1">
                  <c:v>1.2717841204263945E-3</c:v>
                </c:pt>
                <c:pt idx="2">
                  <c:v>3.7629394399525201E-2</c:v>
                </c:pt>
                <c:pt idx="3">
                  <c:v>5.3106621755987021E-3</c:v>
                </c:pt>
                <c:pt idx="4">
                  <c:v>4.3957483871465017E-2</c:v>
                </c:pt>
                <c:pt idx="5">
                  <c:v>4.2446758492049423E-2</c:v>
                </c:pt>
                <c:pt idx="6">
                  <c:v>8.5248074981308625E-2</c:v>
                </c:pt>
                <c:pt idx="7">
                  <c:v>7.1212202961330059E-2</c:v>
                </c:pt>
                <c:pt idx="8">
                  <c:v>2.4441378459830892E-2</c:v>
                </c:pt>
                <c:pt idx="9">
                  <c:v>2.7000362265779759E-2</c:v>
                </c:pt>
                <c:pt idx="10">
                  <c:v>5.3191407364015446E-2</c:v>
                </c:pt>
                <c:pt idx="11">
                  <c:v>2.0217513623505653E-2</c:v>
                </c:pt>
                <c:pt idx="12">
                  <c:v>0.13440060429015177</c:v>
                </c:pt>
                <c:pt idx="13">
                  <c:v>9.7973623968120607E-2</c:v>
                </c:pt>
                <c:pt idx="14">
                  <c:v>5.7369025505052448E-2</c:v>
                </c:pt>
                <c:pt idx="15">
                  <c:v>8.8169324567015317E-2</c:v>
                </c:pt>
                <c:pt idx="16">
                  <c:v>0.11108456208233454</c:v>
                </c:pt>
                <c:pt idx="17">
                  <c:v>2.6692050963858207E-2</c:v>
                </c:pt>
                <c:pt idx="18">
                  <c:v>3.1463168361094196E-2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C-4C1D-9618-3786BCB1F4C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8C-4C1D-9618-3786BCB1F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8.22'!$Y$44:$Y$60</c:f>
              <c:numCache>
                <c:formatCode>#,##0</c:formatCode>
                <c:ptCount val="17"/>
                <c:pt idx="0">
                  <c:v>26</c:v>
                </c:pt>
                <c:pt idx="1">
                  <c:v>555</c:v>
                </c:pt>
                <c:pt idx="2">
                  <c:v>2571</c:v>
                </c:pt>
                <c:pt idx="3">
                  <c:v>6636</c:v>
                </c:pt>
                <c:pt idx="4">
                  <c:v>9318</c:v>
                </c:pt>
                <c:pt idx="5">
                  <c:v>8185</c:v>
                </c:pt>
                <c:pt idx="6">
                  <c:v>7203</c:v>
                </c:pt>
                <c:pt idx="7">
                  <c:v>6081</c:v>
                </c:pt>
                <c:pt idx="8">
                  <c:v>5682</c:v>
                </c:pt>
                <c:pt idx="9">
                  <c:v>4821</c:v>
                </c:pt>
                <c:pt idx="10">
                  <c:v>4310</c:v>
                </c:pt>
                <c:pt idx="11">
                  <c:v>3167</c:v>
                </c:pt>
                <c:pt idx="12">
                  <c:v>1886</c:v>
                </c:pt>
                <c:pt idx="13">
                  <c:v>981</c:v>
                </c:pt>
                <c:pt idx="14">
                  <c:v>313</c:v>
                </c:pt>
                <c:pt idx="15">
                  <c:v>173</c:v>
                </c:pt>
                <c:pt idx="16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5-47E6-9378-C1596C9F5D3C}"/>
            </c:ext>
          </c:extLst>
        </c:ser>
        <c:ser>
          <c:idx val="1"/>
          <c:order val="1"/>
          <c:tx>
            <c:strRef>
              <c:f>'Table 8.22'!$S$62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8.22'!$Y$63:$Y$79</c:f>
              <c:numCache>
                <c:formatCode>#,##0</c:formatCode>
                <c:ptCount val="17"/>
                <c:pt idx="0">
                  <c:v>30</c:v>
                </c:pt>
                <c:pt idx="1">
                  <c:v>764</c:v>
                </c:pt>
                <c:pt idx="2">
                  <c:v>2956</c:v>
                </c:pt>
                <c:pt idx="3">
                  <c:v>6427</c:v>
                </c:pt>
                <c:pt idx="4">
                  <c:v>9372</c:v>
                </c:pt>
                <c:pt idx="5">
                  <c:v>7976</c:v>
                </c:pt>
                <c:pt idx="6">
                  <c:v>6557</c:v>
                </c:pt>
                <c:pt idx="7">
                  <c:v>6125</c:v>
                </c:pt>
                <c:pt idx="8">
                  <c:v>6312</c:v>
                </c:pt>
                <c:pt idx="9">
                  <c:v>5283</c:v>
                </c:pt>
                <c:pt idx="10">
                  <c:v>4557</c:v>
                </c:pt>
                <c:pt idx="11">
                  <c:v>3035</c:v>
                </c:pt>
                <c:pt idx="12">
                  <c:v>1743</c:v>
                </c:pt>
                <c:pt idx="13">
                  <c:v>761</c:v>
                </c:pt>
                <c:pt idx="14">
                  <c:v>263</c:v>
                </c:pt>
                <c:pt idx="15">
                  <c:v>175</c:v>
                </c:pt>
                <c:pt idx="16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D5-47E6-9378-C1596C9F5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8.22'!$Y$83:$Y$90</c:f>
              <c:numCache>
                <c:formatCode>#,##0</c:formatCode>
                <c:ptCount val="8"/>
                <c:pt idx="0">
                  <c:v>7524</c:v>
                </c:pt>
                <c:pt idx="1">
                  <c:v>11670</c:v>
                </c:pt>
                <c:pt idx="2">
                  <c:v>4303</c:v>
                </c:pt>
                <c:pt idx="3">
                  <c:v>2276</c:v>
                </c:pt>
                <c:pt idx="4">
                  <c:v>3196</c:v>
                </c:pt>
                <c:pt idx="5">
                  <c:v>2930</c:v>
                </c:pt>
                <c:pt idx="6">
                  <c:v>1233</c:v>
                </c:pt>
                <c:pt idx="7">
                  <c:v>2310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04-4EC5-AF76-EB4C26E4DF71}"/>
            </c:ext>
          </c:extLst>
        </c:ser>
        <c:ser>
          <c:idx val="1"/>
          <c:order val="1"/>
          <c:tx>
            <c:strRef>
              <c:f>'Table 8.22'!$S$92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8.22'!$Y$93:$Y$100</c:f>
              <c:numCache>
                <c:formatCode>#,##0</c:formatCode>
                <c:ptCount val="8"/>
                <c:pt idx="0">
                  <c:v>4898</c:v>
                </c:pt>
                <c:pt idx="1">
                  <c:v>13088</c:v>
                </c:pt>
                <c:pt idx="2">
                  <c:v>1115</c:v>
                </c:pt>
                <c:pt idx="3">
                  <c:v>4157</c:v>
                </c:pt>
                <c:pt idx="4">
                  <c:v>7627</c:v>
                </c:pt>
                <c:pt idx="5">
                  <c:v>3601</c:v>
                </c:pt>
                <c:pt idx="6">
                  <c:v>158</c:v>
                </c:pt>
                <c:pt idx="7">
                  <c:v>1023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04-4EC5-AF76-EB4C26E4D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8.22'!$U$8:$Y$8</c:f>
              <c:numCache>
                <c:formatCode>#,##0</c:formatCode>
                <c:ptCount val="5"/>
                <c:pt idx="1">
                  <c:v>43508</c:v>
                </c:pt>
                <c:pt idx="2">
                  <c:v>44872.25</c:v>
                </c:pt>
                <c:pt idx="3">
                  <c:v>45694.09</c:v>
                </c:pt>
                <c:pt idx="4">
                  <c:v>47200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9C-451C-B0D4-D524F0505B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9C-451C-B0D4-D524F0505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8.22'!$V$4:$Z$4</c:f>
              <c:numCache>
                <c:formatCode>#,##0</c:formatCode>
                <c:ptCount val="5"/>
                <c:pt idx="0">
                  <c:v>114538</c:v>
                </c:pt>
                <c:pt idx="1">
                  <c:v>115704</c:v>
                </c:pt>
                <c:pt idx="2">
                  <c:v>120396</c:v>
                </c:pt>
                <c:pt idx="3">
                  <c:v>124734</c:v>
                </c:pt>
                <c:pt idx="4">
                  <c:v>129738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10-4DCE-8FC0-C769A30AE999}"/>
            </c:ext>
          </c:extLst>
        </c:ser>
        <c:ser>
          <c:idx val="1"/>
          <c:order val="1"/>
          <c:tx>
            <c:strRef>
              <c:f>'Table 8.22'!$S$7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8.22'!$V$7:$Z$7</c:f>
              <c:numCache>
                <c:formatCode>#,##0</c:formatCode>
                <c:ptCount val="5"/>
                <c:pt idx="0">
                  <c:v>81632</c:v>
                </c:pt>
                <c:pt idx="1">
                  <c:v>82662</c:v>
                </c:pt>
                <c:pt idx="2">
                  <c:v>84828</c:v>
                </c:pt>
                <c:pt idx="3">
                  <c:v>87628</c:v>
                </c:pt>
                <c:pt idx="4">
                  <c:v>89920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10-4DCE-8FC0-C769A30AE999}"/>
            </c:ext>
          </c:extLst>
        </c:ser>
        <c:ser>
          <c:idx val="2"/>
          <c:order val="2"/>
          <c:tx>
            <c:strRef>
              <c:f>'Table 8.22'!$S$11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8.22'!$V$11:$Z$11</c:f>
              <c:numCache>
                <c:formatCode>#,##0</c:formatCode>
                <c:ptCount val="5"/>
                <c:pt idx="0">
                  <c:v>102458</c:v>
                </c:pt>
                <c:pt idx="1">
                  <c:v>103265</c:v>
                </c:pt>
                <c:pt idx="2">
                  <c:v>107475</c:v>
                </c:pt>
                <c:pt idx="3">
                  <c:v>111305</c:v>
                </c:pt>
                <c:pt idx="4">
                  <c:v>115744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10-4DCE-8FC0-C769A30AE999}"/>
            </c:ext>
          </c:extLst>
        </c:ser>
        <c:ser>
          <c:idx val="3"/>
          <c:order val="3"/>
          <c:tx>
            <c:strRef>
              <c:f>'Table 8.22'!$S$12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8.22'!$V$12:$Z$12</c:f>
              <c:numCache>
                <c:formatCode>#,##0</c:formatCode>
                <c:ptCount val="5"/>
                <c:pt idx="0">
                  <c:v>12080</c:v>
                </c:pt>
                <c:pt idx="1">
                  <c:v>12439</c:v>
                </c:pt>
                <c:pt idx="2">
                  <c:v>12921</c:v>
                </c:pt>
                <c:pt idx="3">
                  <c:v>13429</c:v>
                </c:pt>
                <c:pt idx="4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10-4DCE-8FC0-C769A30AE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8.22'!$AB$15:$AB$33</c:f>
              <c:numCache>
                <c:formatCode>0.0%</c:formatCode>
                <c:ptCount val="19"/>
                <c:pt idx="0">
                  <c:v>5.1565065246379268E-3</c:v>
                </c:pt>
                <c:pt idx="1">
                  <c:v>1.2717841204263945E-3</c:v>
                </c:pt>
                <c:pt idx="2">
                  <c:v>3.7629394399525201E-2</c:v>
                </c:pt>
                <c:pt idx="3">
                  <c:v>5.3106621755987021E-3</c:v>
                </c:pt>
                <c:pt idx="4">
                  <c:v>4.3957483871465017E-2</c:v>
                </c:pt>
                <c:pt idx="5">
                  <c:v>4.2446758492049423E-2</c:v>
                </c:pt>
                <c:pt idx="6">
                  <c:v>8.5248074981308625E-2</c:v>
                </c:pt>
                <c:pt idx="7">
                  <c:v>7.1212202961330059E-2</c:v>
                </c:pt>
                <c:pt idx="8">
                  <c:v>2.4441378459830892E-2</c:v>
                </c:pt>
                <c:pt idx="9">
                  <c:v>2.7000362265779759E-2</c:v>
                </c:pt>
                <c:pt idx="10">
                  <c:v>5.3191407364015446E-2</c:v>
                </c:pt>
                <c:pt idx="11">
                  <c:v>2.0217513623505653E-2</c:v>
                </c:pt>
                <c:pt idx="12">
                  <c:v>0.13440060429015177</c:v>
                </c:pt>
                <c:pt idx="13">
                  <c:v>9.7973623968120607E-2</c:v>
                </c:pt>
                <c:pt idx="14">
                  <c:v>5.7369025505052448E-2</c:v>
                </c:pt>
                <c:pt idx="15">
                  <c:v>8.8169324567015317E-2</c:v>
                </c:pt>
                <c:pt idx="16">
                  <c:v>0.11108456208233454</c:v>
                </c:pt>
                <c:pt idx="17">
                  <c:v>2.6692050963858207E-2</c:v>
                </c:pt>
                <c:pt idx="18">
                  <c:v>3.1463168361094196E-2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A5-4970-B49D-E583C65997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A5-4970-B49D-E583C6599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8.22'!$Z$44:$Z$60</c:f>
              <c:numCache>
                <c:formatCode>#,##0</c:formatCode>
                <c:ptCount val="17"/>
                <c:pt idx="0">
                  <c:v>34</c:v>
                </c:pt>
                <c:pt idx="1">
                  <c:v>692</c:v>
                </c:pt>
                <c:pt idx="2">
                  <c:v>2786</c:v>
                </c:pt>
                <c:pt idx="3">
                  <c:v>6827</c:v>
                </c:pt>
                <c:pt idx="4">
                  <c:v>10174</c:v>
                </c:pt>
                <c:pt idx="5">
                  <c:v>8393</c:v>
                </c:pt>
                <c:pt idx="6">
                  <c:v>7480</c:v>
                </c:pt>
                <c:pt idx="7">
                  <c:v>6276</c:v>
                </c:pt>
                <c:pt idx="8">
                  <c:v>5824</c:v>
                </c:pt>
                <c:pt idx="9">
                  <c:v>4878</c:v>
                </c:pt>
                <c:pt idx="10">
                  <c:v>4369</c:v>
                </c:pt>
                <c:pt idx="11">
                  <c:v>3231</c:v>
                </c:pt>
                <c:pt idx="12">
                  <c:v>1933</c:v>
                </c:pt>
                <c:pt idx="13">
                  <c:v>1039</c:v>
                </c:pt>
                <c:pt idx="14">
                  <c:v>340</c:v>
                </c:pt>
                <c:pt idx="15">
                  <c:v>165</c:v>
                </c:pt>
                <c:pt idx="16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A-4769-9167-2909A95AC7B6}"/>
            </c:ext>
          </c:extLst>
        </c:ser>
        <c:ser>
          <c:idx val="1"/>
          <c:order val="1"/>
          <c:tx>
            <c:strRef>
              <c:f>'Table 8.22'!$S$62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8.22'!$Z$63:$Z$79</c:f>
              <c:numCache>
                <c:formatCode>#,##0</c:formatCode>
                <c:ptCount val="17"/>
                <c:pt idx="0">
                  <c:v>34</c:v>
                </c:pt>
                <c:pt idx="1">
                  <c:v>954</c:v>
                </c:pt>
                <c:pt idx="2">
                  <c:v>3158</c:v>
                </c:pt>
                <c:pt idx="3">
                  <c:v>6816</c:v>
                </c:pt>
                <c:pt idx="4">
                  <c:v>9859</c:v>
                </c:pt>
                <c:pt idx="5">
                  <c:v>8205</c:v>
                </c:pt>
                <c:pt idx="6">
                  <c:v>6991</c:v>
                </c:pt>
                <c:pt idx="7">
                  <c:v>6214</c:v>
                </c:pt>
                <c:pt idx="8">
                  <c:v>6417</c:v>
                </c:pt>
                <c:pt idx="9">
                  <c:v>5491</c:v>
                </c:pt>
                <c:pt idx="10">
                  <c:v>4613</c:v>
                </c:pt>
                <c:pt idx="11">
                  <c:v>3242</c:v>
                </c:pt>
                <c:pt idx="12">
                  <c:v>1755</c:v>
                </c:pt>
                <c:pt idx="13">
                  <c:v>844</c:v>
                </c:pt>
                <c:pt idx="14">
                  <c:v>270</c:v>
                </c:pt>
                <c:pt idx="15">
                  <c:v>150</c:v>
                </c:pt>
                <c:pt idx="16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A-4769-9167-2909A95AC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8.22'!$Z$83:$Z$90</c:f>
              <c:numCache>
                <c:formatCode>#,##0</c:formatCode>
                <c:ptCount val="8"/>
                <c:pt idx="0">
                  <c:v>7668</c:v>
                </c:pt>
                <c:pt idx="1">
                  <c:v>12154</c:v>
                </c:pt>
                <c:pt idx="2">
                  <c:v>4391</c:v>
                </c:pt>
                <c:pt idx="3">
                  <c:v>2342</c:v>
                </c:pt>
                <c:pt idx="4">
                  <c:v>3134</c:v>
                </c:pt>
                <c:pt idx="5">
                  <c:v>2983</c:v>
                </c:pt>
                <c:pt idx="6">
                  <c:v>1299</c:v>
                </c:pt>
                <c:pt idx="7">
                  <c:v>2432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5-4F11-8904-F425E5B8617F}"/>
            </c:ext>
          </c:extLst>
        </c:ser>
        <c:ser>
          <c:idx val="1"/>
          <c:order val="1"/>
          <c:tx>
            <c:strRef>
              <c:f>'Table 8.22'!$S$92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8.22'!$Z$93:$Z$100</c:f>
              <c:numCache>
                <c:formatCode>#,##0</c:formatCode>
                <c:ptCount val="8"/>
                <c:pt idx="0">
                  <c:v>5149</c:v>
                </c:pt>
                <c:pt idx="1">
                  <c:v>13674</c:v>
                </c:pt>
                <c:pt idx="2">
                  <c:v>1141</c:v>
                </c:pt>
                <c:pt idx="3">
                  <c:v>4348</c:v>
                </c:pt>
                <c:pt idx="4">
                  <c:v>7728</c:v>
                </c:pt>
                <c:pt idx="5">
                  <c:v>3693</c:v>
                </c:pt>
                <c:pt idx="6">
                  <c:v>169</c:v>
                </c:pt>
                <c:pt idx="7">
                  <c:v>1089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5-4F11-8904-F425E5B8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8.3'!$AB$15:$AB$33</c:f>
              <c:numCache>
                <c:formatCode>0.0%</c:formatCode>
                <c:ptCount val="19"/>
                <c:pt idx="0">
                  <c:v>1.5311626538518119E-2</c:v>
                </c:pt>
                <c:pt idx="1">
                  <c:v>5.9456676310498703E-3</c:v>
                </c:pt>
                <c:pt idx="2">
                  <c:v>6.2227234835482766E-2</c:v>
                </c:pt>
                <c:pt idx="3">
                  <c:v>7.3922424361300447E-3</c:v>
                </c:pt>
                <c:pt idx="4">
                  <c:v>7.2904918354337267E-2</c:v>
                </c:pt>
                <c:pt idx="5">
                  <c:v>2.4984063158927084E-2</c:v>
                </c:pt>
                <c:pt idx="6">
                  <c:v>0.10143186387485902</c:v>
                </c:pt>
                <c:pt idx="7">
                  <c:v>8.0481047418231741E-2</c:v>
                </c:pt>
                <c:pt idx="8">
                  <c:v>2.9618006178590693E-2</c:v>
                </c:pt>
                <c:pt idx="9">
                  <c:v>1.4367675182660716E-2</c:v>
                </c:pt>
                <c:pt idx="10">
                  <c:v>2.9029568969744519E-2</c:v>
                </c:pt>
                <c:pt idx="11">
                  <c:v>1.3914088167508458E-2</c:v>
                </c:pt>
                <c:pt idx="12">
                  <c:v>5.587701662335115E-2</c:v>
                </c:pt>
                <c:pt idx="13">
                  <c:v>6.5978522041877111E-2</c:v>
                </c:pt>
                <c:pt idx="14">
                  <c:v>8.6769970087775219E-2</c:v>
                </c:pt>
                <c:pt idx="15">
                  <c:v>8.6022164468199866E-2</c:v>
                </c:pt>
                <c:pt idx="16">
                  <c:v>0.15407247584955622</c:v>
                </c:pt>
                <c:pt idx="17">
                  <c:v>2.7239739126170746E-2</c:v>
                </c:pt>
                <c:pt idx="18">
                  <c:v>3.1346540479576322E-2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3-4FE5-98D2-A789CA21CB3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83-4FE5-98D2-A789CA21C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8.22'!$V$8:$Z$8</c:f>
              <c:numCache>
                <c:formatCode>#,##0</c:formatCode>
                <c:ptCount val="5"/>
                <c:pt idx="0">
                  <c:v>43508</c:v>
                </c:pt>
                <c:pt idx="1">
                  <c:v>44872.25</c:v>
                </c:pt>
                <c:pt idx="2">
                  <c:v>45694.09</c:v>
                </c:pt>
                <c:pt idx="3">
                  <c:v>47200</c:v>
                </c:pt>
                <c:pt idx="4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F-4E50-96BA-E8A8D72148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4F-4E50-96BA-E8A8D7214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8.23'!$U$4:$Y$4</c:f>
              <c:numCache>
                <c:formatCode>#,##0</c:formatCode>
                <c:ptCount val="5"/>
                <c:pt idx="1">
                  <c:v>14992</c:v>
                </c:pt>
                <c:pt idx="2">
                  <c:v>15010</c:v>
                </c:pt>
                <c:pt idx="3">
                  <c:v>15368</c:v>
                </c:pt>
                <c:pt idx="4">
                  <c:v>16001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F-4592-95A2-73C8BCED2887}"/>
            </c:ext>
          </c:extLst>
        </c:ser>
        <c:ser>
          <c:idx val="1"/>
          <c:order val="1"/>
          <c:tx>
            <c:strRef>
              <c:f>'Table 8.23'!$S$7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8.23'!$U$7:$Y$7</c:f>
              <c:numCache>
                <c:formatCode>#,##0</c:formatCode>
                <c:ptCount val="5"/>
                <c:pt idx="1">
                  <c:v>10353</c:v>
                </c:pt>
                <c:pt idx="2">
                  <c:v>10267</c:v>
                </c:pt>
                <c:pt idx="3">
                  <c:v>10443</c:v>
                </c:pt>
                <c:pt idx="4">
                  <c:v>10906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F-4592-95A2-73C8BCED2887}"/>
            </c:ext>
          </c:extLst>
        </c:ser>
        <c:ser>
          <c:idx val="2"/>
          <c:order val="2"/>
          <c:tx>
            <c:strRef>
              <c:f>'Table 8.23'!$S$11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8.23'!$U$11:$Y$11</c:f>
              <c:numCache>
                <c:formatCode>#,##0</c:formatCode>
                <c:ptCount val="5"/>
                <c:pt idx="1">
                  <c:v>12672</c:v>
                </c:pt>
                <c:pt idx="2">
                  <c:v>12782</c:v>
                </c:pt>
                <c:pt idx="3">
                  <c:v>13027</c:v>
                </c:pt>
                <c:pt idx="4">
                  <c:v>13560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4F-4592-95A2-73C8BCED2887}"/>
            </c:ext>
          </c:extLst>
        </c:ser>
        <c:ser>
          <c:idx val="3"/>
          <c:order val="3"/>
          <c:tx>
            <c:strRef>
              <c:f>'Table 8.23'!$S$12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8.23'!$U$12:$Y$12</c:f>
              <c:numCache>
                <c:formatCode>#,##0</c:formatCode>
                <c:ptCount val="5"/>
                <c:pt idx="1">
                  <c:v>2319</c:v>
                </c:pt>
                <c:pt idx="2">
                  <c:v>2227</c:v>
                </c:pt>
                <c:pt idx="3">
                  <c:v>2341</c:v>
                </c:pt>
                <c:pt idx="4">
                  <c:v>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4F-4592-95A2-73C8BCED2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8.23'!$AB$15:$AB$33</c:f>
              <c:numCache>
                <c:formatCode>0.0%</c:formatCode>
                <c:ptCount val="19"/>
                <c:pt idx="0">
                  <c:v>0.12962617403744481</c:v>
                </c:pt>
                <c:pt idx="1">
                  <c:v>3.1722336256764321E-3</c:v>
                </c:pt>
                <c:pt idx="2">
                  <c:v>7.6195807675561361E-2</c:v>
                </c:pt>
                <c:pt idx="3">
                  <c:v>7.0908751632767306E-3</c:v>
                </c:pt>
                <c:pt idx="4">
                  <c:v>6.4377682403433473E-2</c:v>
                </c:pt>
                <c:pt idx="5">
                  <c:v>2.0775020215214282E-2</c:v>
                </c:pt>
                <c:pt idx="6">
                  <c:v>6.9789139764881505E-2</c:v>
                </c:pt>
                <c:pt idx="7">
                  <c:v>6.7923119985071848E-2</c:v>
                </c:pt>
                <c:pt idx="8">
                  <c:v>6.8358524600360765E-2</c:v>
                </c:pt>
                <c:pt idx="9">
                  <c:v>3.29663494433041E-3</c:v>
                </c:pt>
                <c:pt idx="10">
                  <c:v>2.5253467686757479E-2</c:v>
                </c:pt>
                <c:pt idx="11">
                  <c:v>1.3062138458667662E-2</c:v>
                </c:pt>
                <c:pt idx="12">
                  <c:v>2.9607513839646701E-2</c:v>
                </c:pt>
                <c:pt idx="13">
                  <c:v>5.6478198668905889E-2</c:v>
                </c:pt>
                <c:pt idx="14">
                  <c:v>7.8186228774025007E-2</c:v>
                </c:pt>
                <c:pt idx="15">
                  <c:v>3.7569198233501272E-2</c:v>
                </c:pt>
                <c:pt idx="16">
                  <c:v>0.1245257199726317</c:v>
                </c:pt>
                <c:pt idx="17">
                  <c:v>9.3300988990483291E-3</c:v>
                </c:pt>
                <c:pt idx="18">
                  <c:v>3.526777383840269E-2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D-4700-B721-561565A182B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3D-4700-B721-561565A18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8.23'!$Y$44:$Y$60</c:f>
              <c:numCache>
                <c:formatCode>#,##0</c:formatCode>
                <c:ptCount val="17"/>
                <c:pt idx="0">
                  <c:v>12</c:v>
                </c:pt>
                <c:pt idx="1">
                  <c:v>197</c:v>
                </c:pt>
                <c:pt idx="2">
                  <c:v>524</c:v>
                </c:pt>
                <c:pt idx="3">
                  <c:v>746</c:v>
                </c:pt>
                <c:pt idx="4">
                  <c:v>739</c:v>
                </c:pt>
                <c:pt idx="5">
                  <c:v>679</c:v>
                </c:pt>
                <c:pt idx="6">
                  <c:v>614</c:v>
                </c:pt>
                <c:pt idx="7">
                  <c:v>734</c:v>
                </c:pt>
                <c:pt idx="8">
                  <c:v>774</c:v>
                </c:pt>
                <c:pt idx="9">
                  <c:v>889</c:v>
                </c:pt>
                <c:pt idx="10">
                  <c:v>918</c:v>
                </c:pt>
                <c:pt idx="11">
                  <c:v>803</c:v>
                </c:pt>
                <c:pt idx="12">
                  <c:v>433</c:v>
                </c:pt>
                <c:pt idx="13">
                  <c:v>205</c:v>
                </c:pt>
                <c:pt idx="14">
                  <c:v>89</c:v>
                </c:pt>
                <c:pt idx="15">
                  <c:v>49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B-41BD-8FAC-0C3CA495F06E}"/>
            </c:ext>
          </c:extLst>
        </c:ser>
        <c:ser>
          <c:idx val="1"/>
          <c:order val="1"/>
          <c:tx>
            <c:strRef>
              <c:f>'Table 8.23'!$S$62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8.23'!$Y$63:$Y$79</c:f>
              <c:numCache>
                <c:formatCode>#,##0</c:formatCode>
                <c:ptCount val="17"/>
                <c:pt idx="0">
                  <c:v>0</c:v>
                </c:pt>
                <c:pt idx="1">
                  <c:v>210</c:v>
                </c:pt>
                <c:pt idx="2">
                  <c:v>480</c:v>
                </c:pt>
                <c:pt idx="3">
                  <c:v>645</c:v>
                </c:pt>
                <c:pt idx="4">
                  <c:v>616</c:v>
                </c:pt>
                <c:pt idx="5">
                  <c:v>557</c:v>
                </c:pt>
                <c:pt idx="6">
                  <c:v>532</c:v>
                </c:pt>
                <c:pt idx="7">
                  <c:v>719</c:v>
                </c:pt>
                <c:pt idx="8">
                  <c:v>793</c:v>
                </c:pt>
                <c:pt idx="9">
                  <c:v>877</c:v>
                </c:pt>
                <c:pt idx="10">
                  <c:v>826</c:v>
                </c:pt>
                <c:pt idx="11">
                  <c:v>582</c:v>
                </c:pt>
                <c:pt idx="12">
                  <c:v>303</c:v>
                </c:pt>
                <c:pt idx="13">
                  <c:v>109</c:v>
                </c:pt>
                <c:pt idx="14">
                  <c:v>60</c:v>
                </c:pt>
                <c:pt idx="15">
                  <c:v>43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AB-41BD-8FAC-0C3CA495F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8.23'!$Y$83:$Y$90</c:f>
              <c:numCache>
                <c:formatCode>#,##0</c:formatCode>
                <c:ptCount val="8"/>
                <c:pt idx="0">
                  <c:v>434</c:v>
                </c:pt>
                <c:pt idx="1">
                  <c:v>402</c:v>
                </c:pt>
                <c:pt idx="2">
                  <c:v>1107</c:v>
                </c:pt>
                <c:pt idx="3">
                  <c:v>206</c:v>
                </c:pt>
                <c:pt idx="4">
                  <c:v>138</c:v>
                </c:pt>
                <c:pt idx="5">
                  <c:v>192</c:v>
                </c:pt>
                <c:pt idx="6">
                  <c:v>770</c:v>
                </c:pt>
                <c:pt idx="7">
                  <c:v>1203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9-4299-9DB9-7DA7D9CEE875}"/>
            </c:ext>
          </c:extLst>
        </c:ser>
        <c:ser>
          <c:idx val="1"/>
          <c:order val="1"/>
          <c:tx>
            <c:strRef>
              <c:f>'Table 8.23'!$S$92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8.23'!$Y$93:$Y$100</c:f>
              <c:numCache>
                <c:formatCode>#,##0</c:formatCode>
                <c:ptCount val="8"/>
                <c:pt idx="0">
                  <c:v>285</c:v>
                </c:pt>
                <c:pt idx="1">
                  <c:v>922</c:v>
                </c:pt>
                <c:pt idx="2">
                  <c:v>192</c:v>
                </c:pt>
                <c:pt idx="3">
                  <c:v>805</c:v>
                </c:pt>
                <c:pt idx="4">
                  <c:v>683</c:v>
                </c:pt>
                <c:pt idx="5">
                  <c:v>468</c:v>
                </c:pt>
                <c:pt idx="6">
                  <c:v>51</c:v>
                </c:pt>
                <c:pt idx="7">
                  <c:v>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9-4299-9DB9-7DA7D9CEE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8.23'!$U$8:$Y$8</c:f>
              <c:numCache>
                <c:formatCode>#,##0</c:formatCode>
                <c:ptCount val="5"/>
                <c:pt idx="1">
                  <c:v>31845</c:v>
                </c:pt>
                <c:pt idx="2">
                  <c:v>31690.240000000002</c:v>
                </c:pt>
                <c:pt idx="3">
                  <c:v>33820</c:v>
                </c:pt>
                <c:pt idx="4">
                  <c:v>35204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8-4E1A-9FC0-77A154F580C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8-4E1A-9FC0-77A154F58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8.23'!$V$4:$Z$4</c:f>
              <c:numCache>
                <c:formatCode>#,##0</c:formatCode>
                <c:ptCount val="5"/>
                <c:pt idx="0">
                  <c:v>14992</c:v>
                </c:pt>
                <c:pt idx="1">
                  <c:v>15010</c:v>
                </c:pt>
                <c:pt idx="2">
                  <c:v>15368</c:v>
                </c:pt>
                <c:pt idx="3">
                  <c:v>16001</c:v>
                </c:pt>
                <c:pt idx="4">
                  <c:v>16075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28-40B4-B462-5E23539FC551}"/>
            </c:ext>
          </c:extLst>
        </c:ser>
        <c:ser>
          <c:idx val="1"/>
          <c:order val="1"/>
          <c:tx>
            <c:strRef>
              <c:f>'Table 8.23'!$S$7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8.23'!$V$7:$Z$7</c:f>
              <c:numCache>
                <c:formatCode>#,##0</c:formatCode>
                <c:ptCount val="5"/>
                <c:pt idx="0">
                  <c:v>10353</c:v>
                </c:pt>
                <c:pt idx="1">
                  <c:v>10267</c:v>
                </c:pt>
                <c:pt idx="2">
                  <c:v>10443</c:v>
                </c:pt>
                <c:pt idx="3">
                  <c:v>10906</c:v>
                </c:pt>
                <c:pt idx="4">
                  <c:v>10886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28-40B4-B462-5E23539FC551}"/>
            </c:ext>
          </c:extLst>
        </c:ser>
        <c:ser>
          <c:idx val="2"/>
          <c:order val="2"/>
          <c:tx>
            <c:strRef>
              <c:f>'Table 8.23'!$S$11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8.23'!$V$11:$Z$11</c:f>
              <c:numCache>
                <c:formatCode>#,##0</c:formatCode>
                <c:ptCount val="5"/>
                <c:pt idx="0">
                  <c:v>12672</c:v>
                </c:pt>
                <c:pt idx="1">
                  <c:v>12782</c:v>
                </c:pt>
                <c:pt idx="2">
                  <c:v>13027</c:v>
                </c:pt>
                <c:pt idx="3">
                  <c:v>13560</c:v>
                </c:pt>
                <c:pt idx="4">
                  <c:v>13736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8-40B4-B462-5E23539FC551}"/>
            </c:ext>
          </c:extLst>
        </c:ser>
        <c:ser>
          <c:idx val="3"/>
          <c:order val="3"/>
          <c:tx>
            <c:strRef>
              <c:f>'Table 8.23'!$S$12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8.23'!$V$12:$Z$12</c:f>
              <c:numCache>
                <c:formatCode>#,##0</c:formatCode>
                <c:ptCount val="5"/>
                <c:pt idx="0">
                  <c:v>2319</c:v>
                </c:pt>
                <c:pt idx="1">
                  <c:v>2227</c:v>
                </c:pt>
                <c:pt idx="2">
                  <c:v>2341</c:v>
                </c:pt>
                <c:pt idx="3">
                  <c:v>2440</c:v>
                </c:pt>
                <c:pt idx="4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28-40B4-B462-5E23539FC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8.23'!$AB$15:$AB$33</c:f>
              <c:numCache>
                <c:formatCode>0.0%</c:formatCode>
                <c:ptCount val="19"/>
                <c:pt idx="0">
                  <c:v>0.12962617403744481</c:v>
                </c:pt>
                <c:pt idx="1">
                  <c:v>3.1722336256764321E-3</c:v>
                </c:pt>
                <c:pt idx="2">
                  <c:v>7.6195807675561361E-2</c:v>
                </c:pt>
                <c:pt idx="3">
                  <c:v>7.0908751632767306E-3</c:v>
                </c:pt>
                <c:pt idx="4">
                  <c:v>6.4377682403433473E-2</c:v>
                </c:pt>
                <c:pt idx="5">
                  <c:v>2.0775020215214282E-2</c:v>
                </c:pt>
                <c:pt idx="6">
                  <c:v>6.9789139764881505E-2</c:v>
                </c:pt>
                <c:pt idx="7">
                  <c:v>6.7923119985071848E-2</c:v>
                </c:pt>
                <c:pt idx="8">
                  <c:v>6.8358524600360765E-2</c:v>
                </c:pt>
                <c:pt idx="9">
                  <c:v>3.29663494433041E-3</c:v>
                </c:pt>
                <c:pt idx="10">
                  <c:v>2.5253467686757479E-2</c:v>
                </c:pt>
                <c:pt idx="11">
                  <c:v>1.3062138458667662E-2</c:v>
                </c:pt>
                <c:pt idx="12">
                  <c:v>2.9607513839646701E-2</c:v>
                </c:pt>
                <c:pt idx="13">
                  <c:v>5.6478198668905889E-2</c:v>
                </c:pt>
                <c:pt idx="14">
                  <c:v>7.8186228774025007E-2</c:v>
                </c:pt>
                <c:pt idx="15">
                  <c:v>3.7569198233501272E-2</c:v>
                </c:pt>
                <c:pt idx="16">
                  <c:v>0.1245257199726317</c:v>
                </c:pt>
                <c:pt idx="17">
                  <c:v>9.3300988990483291E-3</c:v>
                </c:pt>
                <c:pt idx="18">
                  <c:v>3.526777383840269E-2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E-4EDC-AEF9-DF373572FB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EE-4EDC-AEF9-DF373572F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8.23'!$Z$44:$Z$60</c:f>
              <c:numCache>
                <c:formatCode>#,##0</c:formatCode>
                <c:ptCount val="17"/>
                <c:pt idx="0">
                  <c:v>6</c:v>
                </c:pt>
                <c:pt idx="1">
                  <c:v>226</c:v>
                </c:pt>
                <c:pt idx="2">
                  <c:v>532</c:v>
                </c:pt>
                <c:pt idx="3">
                  <c:v>742</c:v>
                </c:pt>
                <c:pt idx="4">
                  <c:v>867</c:v>
                </c:pt>
                <c:pt idx="5">
                  <c:v>627</c:v>
                </c:pt>
                <c:pt idx="6">
                  <c:v>636</c:v>
                </c:pt>
                <c:pt idx="7">
                  <c:v>669</c:v>
                </c:pt>
                <c:pt idx="8">
                  <c:v>735</c:v>
                </c:pt>
                <c:pt idx="9">
                  <c:v>875</c:v>
                </c:pt>
                <c:pt idx="10">
                  <c:v>940</c:v>
                </c:pt>
                <c:pt idx="11">
                  <c:v>793</c:v>
                </c:pt>
                <c:pt idx="12">
                  <c:v>450</c:v>
                </c:pt>
                <c:pt idx="13">
                  <c:v>188</c:v>
                </c:pt>
                <c:pt idx="14">
                  <c:v>81</c:v>
                </c:pt>
                <c:pt idx="15">
                  <c:v>52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B-46F5-8EE9-F7A4FE2E726D}"/>
            </c:ext>
          </c:extLst>
        </c:ser>
        <c:ser>
          <c:idx val="1"/>
          <c:order val="1"/>
          <c:tx>
            <c:strRef>
              <c:f>'Table 8.23'!$S$62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8.23'!$Z$63:$Z$79</c:f>
              <c:numCache>
                <c:formatCode>#,##0</c:formatCode>
                <c:ptCount val="17"/>
                <c:pt idx="0">
                  <c:v>4</c:v>
                </c:pt>
                <c:pt idx="1">
                  <c:v>273</c:v>
                </c:pt>
                <c:pt idx="2">
                  <c:v>488</c:v>
                </c:pt>
                <c:pt idx="3">
                  <c:v>632</c:v>
                </c:pt>
                <c:pt idx="4">
                  <c:v>678</c:v>
                </c:pt>
                <c:pt idx="5">
                  <c:v>582</c:v>
                </c:pt>
                <c:pt idx="6">
                  <c:v>585</c:v>
                </c:pt>
                <c:pt idx="7">
                  <c:v>710</c:v>
                </c:pt>
                <c:pt idx="8">
                  <c:v>826</c:v>
                </c:pt>
                <c:pt idx="9">
                  <c:v>886</c:v>
                </c:pt>
                <c:pt idx="10">
                  <c:v>807</c:v>
                </c:pt>
                <c:pt idx="11">
                  <c:v>670</c:v>
                </c:pt>
                <c:pt idx="12">
                  <c:v>278</c:v>
                </c:pt>
                <c:pt idx="13">
                  <c:v>118</c:v>
                </c:pt>
                <c:pt idx="14">
                  <c:v>54</c:v>
                </c:pt>
                <c:pt idx="15">
                  <c:v>37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CB-46F5-8EE9-F7A4FE2E7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8.23'!$Z$83:$Z$90</c:f>
              <c:numCache>
                <c:formatCode>#,##0</c:formatCode>
                <c:ptCount val="8"/>
                <c:pt idx="0">
                  <c:v>429</c:v>
                </c:pt>
                <c:pt idx="1">
                  <c:v>404</c:v>
                </c:pt>
                <c:pt idx="2">
                  <c:v>1121</c:v>
                </c:pt>
                <c:pt idx="3">
                  <c:v>220</c:v>
                </c:pt>
                <c:pt idx="4">
                  <c:v>132</c:v>
                </c:pt>
                <c:pt idx="5">
                  <c:v>183</c:v>
                </c:pt>
                <c:pt idx="6">
                  <c:v>789</c:v>
                </c:pt>
                <c:pt idx="7">
                  <c:v>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9E-44C2-9B5F-DBDC5A7EBE2F}"/>
            </c:ext>
          </c:extLst>
        </c:ser>
        <c:ser>
          <c:idx val="1"/>
          <c:order val="1"/>
          <c:tx>
            <c:strRef>
              <c:f>'Table 8.23'!$S$92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8.23'!$Z$93:$Z$100</c:f>
              <c:numCache>
                <c:formatCode>#,##0</c:formatCode>
                <c:ptCount val="8"/>
                <c:pt idx="0">
                  <c:v>299</c:v>
                </c:pt>
                <c:pt idx="1">
                  <c:v>912</c:v>
                </c:pt>
                <c:pt idx="2">
                  <c:v>188</c:v>
                </c:pt>
                <c:pt idx="3">
                  <c:v>839</c:v>
                </c:pt>
                <c:pt idx="4">
                  <c:v>671</c:v>
                </c:pt>
                <c:pt idx="5">
                  <c:v>485</c:v>
                </c:pt>
                <c:pt idx="6">
                  <c:v>58</c:v>
                </c:pt>
                <c:pt idx="7">
                  <c:v>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9E-44C2-9B5F-DBDC5A7EB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8.3'!$Y$44:$Y$60</c:f>
              <c:numCache>
                <c:formatCode>#,##0</c:formatCode>
                <c:ptCount val="17"/>
                <c:pt idx="0">
                  <c:v>26</c:v>
                </c:pt>
                <c:pt idx="1">
                  <c:v>893</c:v>
                </c:pt>
                <c:pt idx="2">
                  <c:v>2485</c:v>
                </c:pt>
                <c:pt idx="3">
                  <c:v>3984</c:v>
                </c:pt>
                <c:pt idx="4">
                  <c:v>5062</c:v>
                </c:pt>
                <c:pt idx="5">
                  <c:v>4344</c:v>
                </c:pt>
                <c:pt idx="6">
                  <c:v>3883</c:v>
                </c:pt>
                <c:pt idx="7">
                  <c:v>3514</c:v>
                </c:pt>
                <c:pt idx="8">
                  <c:v>3670</c:v>
                </c:pt>
                <c:pt idx="9">
                  <c:v>3268</c:v>
                </c:pt>
                <c:pt idx="10">
                  <c:v>3147</c:v>
                </c:pt>
                <c:pt idx="11">
                  <c:v>2483</c:v>
                </c:pt>
                <c:pt idx="12">
                  <c:v>1235</c:v>
                </c:pt>
                <c:pt idx="13">
                  <c:v>517</c:v>
                </c:pt>
                <c:pt idx="14">
                  <c:v>199</c:v>
                </c:pt>
                <c:pt idx="15">
                  <c:v>90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E-41D4-ABCF-B00C6B9DDF5C}"/>
            </c:ext>
          </c:extLst>
        </c:ser>
        <c:ser>
          <c:idx val="1"/>
          <c:order val="1"/>
          <c:tx>
            <c:strRef>
              <c:f>'Table 8.3'!$S$62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8.3'!$Y$63:$Y$79</c:f>
              <c:numCache>
                <c:formatCode>#,##0</c:formatCode>
                <c:ptCount val="17"/>
                <c:pt idx="0">
                  <c:v>18</c:v>
                </c:pt>
                <c:pt idx="1">
                  <c:v>1021</c:v>
                </c:pt>
                <c:pt idx="2">
                  <c:v>2647</c:v>
                </c:pt>
                <c:pt idx="3">
                  <c:v>4166</c:v>
                </c:pt>
                <c:pt idx="4">
                  <c:v>4520</c:v>
                </c:pt>
                <c:pt idx="5">
                  <c:v>4019</c:v>
                </c:pt>
                <c:pt idx="6">
                  <c:v>3660</c:v>
                </c:pt>
                <c:pt idx="7">
                  <c:v>3661</c:v>
                </c:pt>
                <c:pt idx="8">
                  <c:v>4002</c:v>
                </c:pt>
                <c:pt idx="9">
                  <c:v>3456</c:v>
                </c:pt>
                <c:pt idx="10">
                  <c:v>3258</c:v>
                </c:pt>
                <c:pt idx="11">
                  <c:v>2274</c:v>
                </c:pt>
                <c:pt idx="12">
                  <c:v>1011</c:v>
                </c:pt>
                <c:pt idx="13">
                  <c:v>345</c:v>
                </c:pt>
                <c:pt idx="14">
                  <c:v>153</c:v>
                </c:pt>
                <c:pt idx="15">
                  <c:v>91</c:v>
                </c:pt>
                <c:pt idx="16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E-41D4-ABCF-B00C6B9DD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8.23'!$V$8:$Z$8</c:f>
              <c:numCache>
                <c:formatCode>#,##0</c:formatCode>
                <c:ptCount val="5"/>
                <c:pt idx="0">
                  <c:v>31845</c:v>
                </c:pt>
                <c:pt idx="1">
                  <c:v>31690.240000000002</c:v>
                </c:pt>
                <c:pt idx="2">
                  <c:v>33820</c:v>
                </c:pt>
                <c:pt idx="3">
                  <c:v>35204</c:v>
                </c:pt>
                <c:pt idx="4">
                  <c:v>36678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9F-464A-934A-A3B44ED68E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9F-464A-934A-A3B44ED68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8.24'!$U$4:$Y$4</c:f>
              <c:numCache>
                <c:formatCode>#,##0</c:formatCode>
                <c:ptCount val="5"/>
                <c:pt idx="1">
                  <c:v>15872</c:v>
                </c:pt>
                <c:pt idx="2">
                  <c:v>16188</c:v>
                </c:pt>
                <c:pt idx="3">
                  <c:v>17264</c:v>
                </c:pt>
                <c:pt idx="4">
                  <c:v>18183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FE-4706-AA24-07B5B4A2E6C2}"/>
            </c:ext>
          </c:extLst>
        </c:ser>
        <c:ser>
          <c:idx val="1"/>
          <c:order val="1"/>
          <c:tx>
            <c:strRef>
              <c:f>'Table 8.24'!$S$7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8.24'!$U$7:$Y$7</c:f>
              <c:numCache>
                <c:formatCode>#,##0</c:formatCode>
                <c:ptCount val="5"/>
                <c:pt idx="1">
                  <c:v>11399</c:v>
                </c:pt>
                <c:pt idx="2">
                  <c:v>11679</c:v>
                </c:pt>
                <c:pt idx="3">
                  <c:v>12289</c:v>
                </c:pt>
                <c:pt idx="4">
                  <c:v>12994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FE-4706-AA24-07B5B4A2E6C2}"/>
            </c:ext>
          </c:extLst>
        </c:ser>
        <c:ser>
          <c:idx val="2"/>
          <c:order val="2"/>
          <c:tx>
            <c:strRef>
              <c:f>'Table 8.24'!$S$11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8.24'!$U$11:$Y$11</c:f>
              <c:numCache>
                <c:formatCode>#,##0</c:formatCode>
                <c:ptCount val="5"/>
                <c:pt idx="1">
                  <c:v>13835</c:v>
                </c:pt>
                <c:pt idx="2">
                  <c:v>14149</c:v>
                </c:pt>
                <c:pt idx="3">
                  <c:v>15072</c:v>
                </c:pt>
                <c:pt idx="4">
                  <c:v>15857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FE-4706-AA24-07B5B4A2E6C2}"/>
            </c:ext>
          </c:extLst>
        </c:ser>
        <c:ser>
          <c:idx val="3"/>
          <c:order val="3"/>
          <c:tx>
            <c:strRef>
              <c:f>'Table 8.24'!$S$12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8.24'!$U$12:$Y$12</c:f>
              <c:numCache>
                <c:formatCode>#,##0</c:formatCode>
                <c:ptCount val="5"/>
                <c:pt idx="1">
                  <c:v>2038</c:v>
                </c:pt>
                <c:pt idx="2">
                  <c:v>2036</c:v>
                </c:pt>
                <c:pt idx="3">
                  <c:v>2192</c:v>
                </c:pt>
                <c:pt idx="4">
                  <c:v>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FE-4706-AA24-07B5B4A2E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8.24'!$AB$15:$AB$33</c:f>
              <c:numCache>
                <c:formatCode>0.0%</c:formatCode>
                <c:ptCount val="19"/>
                <c:pt idx="0">
                  <c:v>5.0171710667525217E-2</c:v>
                </c:pt>
                <c:pt idx="1">
                  <c:v>5.634256278171281E-3</c:v>
                </c:pt>
                <c:pt idx="2">
                  <c:v>6.5572011161193391E-2</c:v>
                </c:pt>
                <c:pt idx="3">
                  <c:v>8.6928525434642624E-3</c:v>
                </c:pt>
                <c:pt idx="4">
                  <c:v>0.10367031551835158</c:v>
                </c:pt>
                <c:pt idx="5">
                  <c:v>3.7830006439150035E-2</c:v>
                </c:pt>
                <c:pt idx="6">
                  <c:v>9.2294483794805746E-2</c:v>
                </c:pt>
                <c:pt idx="7">
                  <c:v>4.7703369821850181E-2</c:v>
                </c:pt>
                <c:pt idx="8">
                  <c:v>3.8742219360377764E-2</c:v>
                </c:pt>
                <c:pt idx="9">
                  <c:v>8.9611504614724186E-3</c:v>
                </c:pt>
                <c:pt idx="10">
                  <c:v>3.5361665593474992E-2</c:v>
                </c:pt>
                <c:pt idx="11">
                  <c:v>1.5078342992058381E-2</c:v>
                </c:pt>
                <c:pt idx="12">
                  <c:v>4.8883880661086072E-2</c:v>
                </c:pt>
                <c:pt idx="13">
                  <c:v>6.8523288259283111E-2</c:v>
                </c:pt>
                <c:pt idx="14">
                  <c:v>8.5748014595406735E-2</c:v>
                </c:pt>
                <c:pt idx="15">
                  <c:v>5.7469414037347073E-2</c:v>
                </c:pt>
                <c:pt idx="16">
                  <c:v>0.12298776561493883</c:v>
                </c:pt>
                <c:pt idx="17">
                  <c:v>1.9156471345782355E-2</c:v>
                </c:pt>
                <c:pt idx="18">
                  <c:v>3.3161622665808112E-2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9-43EB-992F-F56BDA6FE1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9-43EB-992F-F56BDA6FE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8.24'!$Y$44:$Y$60</c:f>
              <c:numCache>
                <c:formatCode>#,##0</c:formatCode>
                <c:ptCount val="17"/>
                <c:pt idx="0">
                  <c:v>3</c:v>
                </c:pt>
                <c:pt idx="1">
                  <c:v>198</c:v>
                </c:pt>
                <c:pt idx="2">
                  <c:v>626</c:v>
                </c:pt>
                <c:pt idx="3">
                  <c:v>743</c:v>
                </c:pt>
                <c:pt idx="4">
                  <c:v>854</c:v>
                </c:pt>
                <c:pt idx="5">
                  <c:v>840</c:v>
                </c:pt>
                <c:pt idx="6">
                  <c:v>907</c:v>
                </c:pt>
                <c:pt idx="7">
                  <c:v>999</c:v>
                </c:pt>
                <c:pt idx="8">
                  <c:v>1163</c:v>
                </c:pt>
                <c:pt idx="9">
                  <c:v>997</c:v>
                </c:pt>
                <c:pt idx="10">
                  <c:v>855</c:v>
                </c:pt>
                <c:pt idx="11">
                  <c:v>712</c:v>
                </c:pt>
                <c:pt idx="12">
                  <c:v>340</c:v>
                </c:pt>
                <c:pt idx="13">
                  <c:v>138</c:v>
                </c:pt>
                <c:pt idx="14">
                  <c:v>45</c:v>
                </c:pt>
                <c:pt idx="15">
                  <c:v>21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9-4ABB-AF1B-950901EE19AA}"/>
            </c:ext>
          </c:extLst>
        </c:ser>
        <c:ser>
          <c:idx val="1"/>
          <c:order val="1"/>
          <c:tx>
            <c:strRef>
              <c:f>'Table 8.24'!$S$62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8.24'!$Y$63:$Y$79</c:f>
              <c:numCache>
                <c:formatCode>#,##0</c:formatCode>
                <c:ptCount val="17"/>
                <c:pt idx="0">
                  <c:v>0</c:v>
                </c:pt>
                <c:pt idx="1">
                  <c:v>264</c:v>
                </c:pt>
                <c:pt idx="2">
                  <c:v>600</c:v>
                </c:pt>
                <c:pt idx="3">
                  <c:v>753</c:v>
                </c:pt>
                <c:pt idx="4">
                  <c:v>705</c:v>
                </c:pt>
                <c:pt idx="5">
                  <c:v>787</c:v>
                </c:pt>
                <c:pt idx="6">
                  <c:v>878</c:v>
                </c:pt>
                <c:pt idx="7">
                  <c:v>954</c:v>
                </c:pt>
                <c:pt idx="8">
                  <c:v>1108</c:v>
                </c:pt>
                <c:pt idx="9">
                  <c:v>909</c:v>
                </c:pt>
                <c:pt idx="10">
                  <c:v>779</c:v>
                </c:pt>
                <c:pt idx="11">
                  <c:v>523</c:v>
                </c:pt>
                <c:pt idx="12">
                  <c:v>196</c:v>
                </c:pt>
                <c:pt idx="13">
                  <c:v>100</c:v>
                </c:pt>
                <c:pt idx="14">
                  <c:v>35</c:v>
                </c:pt>
                <c:pt idx="15">
                  <c:v>14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9-4ABB-AF1B-950901EE1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8.24'!$Y$83:$Y$90</c:f>
              <c:numCache>
                <c:formatCode>#,##0</c:formatCode>
                <c:ptCount val="8"/>
                <c:pt idx="0">
                  <c:v>768</c:v>
                </c:pt>
                <c:pt idx="1">
                  <c:v>676</c:v>
                </c:pt>
                <c:pt idx="2">
                  <c:v>1597</c:v>
                </c:pt>
                <c:pt idx="3">
                  <c:v>358</c:v>
                </c:pt>
                <c:pt idx="4">
                  <c:v>232</c:v>
                </c:pt>
                <c:pt idx="5">
                  <c:v>302</c:v>
                </c:pt>
                <c:pt idx="6">
                  <c:v>794</c:v>
                </c:pt>
                <c:pt idx="7">
                  <c:v>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B-4DBD-A239-CE1B9B6E2118}"/>
            </c:ext>
          </c:extLst>
        </c:ser>
        <c:ser>
          <c:idx val="1"/>
          <c:order val="1"/>
          <c:tx>
            <c:strRef>
              <c:f>'Table 8.24'!$S$92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8.24'!$Y$93:$Y$100</c:f>
              <c:numCache>
                <c:formatCode>#,##0</c:formatCode>
                <c:ptCount val="8"/>
                <c:pt idx="0">
                  <c:v>516</c:v>
                </c:pt>
                <c:pt idx="1">
                  <c:v>1181</c:v>
                </c:pt>
                <c:pt idx="2">
                  <c:v>269</c:v>
                </c:pt>
                <c:pt idx="3">
                  <c:v>951</c:v>
                </c:pt>
                <c:pt idx="4">
                  <c:v>1100</c:v>
                </c:pt>
                <c:pt idx="5">
                  <c:v>594</c:v>
                </c:pt>
                <c:pt idx="6">
                  <c:v>71</c:v>
                </c:pt>
                <c:pt idx="7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B-4DBD-A239-CE1B9B6E2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8.24'!$U$8:$Y$8</c:f>
              <c:numCache>
                <c:formatCode>#,##0</c:formatCode>
                <c:ptCount val="5"/>
                <c:pt idx="1">
                  <c:v>39486.18</c:v>
                </c:pt>
                <c:pt idx="2">
                  <c:v>40899</c:v>
                </c:pt>
                <c:pt idx="3">
                  <c:v>41494</c:v>
                </c:pt>
                <c:pt idx="4">
                  <c:v>42323.24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F-4EBF-A35E-B2C83D504A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F-4EBF-A35E-B2C83D504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8.24'!$V$4:$Z$4</c:f>
              <c:numCache>
                <c:formatCode>#,##0</c:formatCode>
                <c:ptCount val="5"/>
                <c:pt idx="0">
                  <c:v>15872</c:v>
                </c:pt>
                <c:pt idx="1">
                  <c:v>16188</c:v>
                </c:pt>
                <c:pt idx="2">
                  <c:v>17264</c:v>
                </c:pt>
                <c:pt idx="3">
                  <c:v>18183</c:v>
                </c:pt>
                <c:pt idx="4">
                  <c:v>18635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E-4EA3-A898-BBAFA7FB148D}"/>
            </c:ext>
          </c:extLst>
        </c:ser>
        <c:ser>
          <c:idx val="1"/>
          <c:order val="1"/>
          <c:tx>
            <c:strRef>
              <c:f>'Table 8.24'!$S$7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8.24'!$V$7:$Z$7</c:f>
              <c:numCache>
                <c:formatCode>#,##0</c:formatCode>
                <c:ptCount val="5"/>
                <c:pt idx="0">
                  <c:v>11399</c:v>
                </c:pt>
                <c:pt idx="1">
                  <c:v>11679</c:v>
                </c:pt>
                <c:pt idx="2">
                  <c:v>12289</c:v>
                </c:pt>
                <c:pt idx="3">
                  <c:v>12994</c:v>
                </c:pt>
                <c:pt idx="4">
                  <c:v>13238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E-4EA3-A898-BBAFA7FB148D}"/>
            </c:ext>
          </c:extLst>
        </c:ser>
        <c:ser>
          <c:idx val="2"/>
          <c:order val="2"/>
          <c:tx>
            <c:strRef>
              <c:f>'Table 8.24'!$S$11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8.24'!$V$11:$Z$11</c:f>
              <c:numCache>
                <c:formatCode>#,##0</c:formatCode>
                <c:ptCount val="5"/>
                <c:pt idx="0">
                  <c:v>13835</c:v>
                </c:pt>
                <c:pt idx="1">
                  <c:v>14149</c:v>
                </c:pt>
                <c:pt idx="2">
                  <c:v>15072</c:v>
                </c:pt>
                <c:pt idx="3">
                  <c:v>15857</c:v>
                </c:pt>
                <c:pt idx="4">
                  <c:v>16360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E-4EA3-A898-BBAFA7FB148D}"/>
            </c:ext>
          </c:extLst>
        </c:ser>
        <c:ser>
          <c:idx val="3"/>
          <c:order val="3"/>
          <c:tx>
            <c:strRef>
              <c:f>'Table 8.24'!$S$12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8.24'!$V$12:$Z$12</c:f>
              <c:numCache>
                <c:formatCode>#,##0</c:formatCode>
                <c:ptCount val="5"/>
                <c:pt idx="0">
                  <c:v>2038</c:v>
                </c:pt>
                <c:pt idx="1">
                  <c:v>2036</c:v>
                </c:pt>
                <c:pt idx="2">
                  <c:v>2192</c:v>
                </c:pt>
                <c:pt idx="3">
                  <c:v>2324</c:v>
                </c:pt>
                <c:pt idx="4">
                  <c:v>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DE-4EA3-A898-BBAFA7FB1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8.24'!$AB$15:$AB$33</c:f>
              <c:numCache>
                <c:formatCode>0.0%</c:formatCode>
                <c:ptCount val="19"/>
                <c:pt idx="0">
                  <c:v>5.0171710667525217E-2</c:v>
                </c:pt>
                <c:pt idx="1">
                  <c:v>5.634256278171281E-3</c:v>
                </c:pt>
                <c:pt idx="2">
                  <c:v>6.5572011161193391E-2</c:v>
                </c:pt>
                <c:pt idx="3">
                  <c:v>8.6928525434642624E-3</c:v>
                </c:pt>
                <c:pt idx="4">
                  <c:v>0.10367031551835158</c:v>
                </c:pt>
                <c:pt idx="5">
                  <c:v>3.7830006439150035E-2</c:v>
                </c:pt>
                <c:pt idx="6">
                  <c:v>9.2294483794805746E-2</c:v>
                </c:pt>
                <c:pt idx="7">
                  <c:v>4.7703369821850181E-2</c:v>
                </c:pt>
                <c:pt idx="8">
                  <c:v>3.8742219360377764E-2</c:v>
                </c:pt>
                <c:pt idx="9">
                  <c:v>8.9611504614724186E-3</c:v>
                </c:pt>
                <c:pt idx="10">
                  <c:v>3.5361665593474992E-2</c:v>
                </c:pt>
                <c:pt idx="11">
                  <c:v>1.5078342992058381E-2</c:v>
                </c:pt>
                <c:pt idx="12">
                  <c:v>4.8883880661086072E-2</c:v>
                </c:pt>
                <c:pt idx="13">
                  <c:v>6.8523288259283111E-2</c:v>
                </c:pt>
                <c:pt idx="14">
                  <c:v>8.5748014595406735E-2</c:v>
                </c:pt>
                <c:pt idx="15">
                  <c:v>5.7469414037347073E-2</c:v>
                </c:pt>
                <c:pt idx="16">
                  <c:v>0.12298776561493883</c:v>
                </c:pt>
                <c:pt idx="17">
                  <c:v>1.9156471345782355E-2</c:v>
                </c:pt>
                <c:pt idx="18">
                  <c:v>3.3161622665808112E-2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2-41A5-BCA7-7CDAB6BB1B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2-41A5-BCA7-7CDAB6BB1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8.24'!$Z$44:$Z$60</c:f>
              <c:numCache>
                <c:formatCode>#,##0</c:formatCode>
                <c:ptCount val="17"/>
                <c:pt idx="0">
                  <c:v>3</c:v>
                </c:pt>
                <c:pt idx="1">
                  <c:v>235</c:v>
                </c:pt>
                <c:pt idx="2">
                  <c:v>590</c:v>
                </c:pt>
                <c:pt idx="3">
                  <c:v>764</c:v>
                </c:pt>
                <c:pt idx="4">
                  <c:v>863</c:v>
                </c:pt>
                <c:pt idx="5">
                  <c:v>910</c:v>
                </c:pt>
                <c:pt idx="6">
                  <c:v>968</c:v>
                </c:pt>
                <c:pt idx="7">
                  <c:v>938</c:v>
                </c:pt>
                <c:pt idx="8">
                  <c:v>1162</c:v>
                </c:pt>
                <c:pt idx="9">
                  <c:v>1025</c:v>
                </c:pt>
                <c:pt idx="10">
                  <c:v>818</c:v>
                </c:pt>
                <c:pt idx="11">
                  <c:v>737</c:v>
                </c:pt>
                <c:pt idx="12">
                  <c:v>360</c:v>
                </c:pt>
                <c:pt idx="13">
                  <c:v>118</c:v>
                </c:pt>
                <c:pt idx="14">
                  <c:v>54</c:v>
                </c:pt>
                <c:pt idx="15">
                  <c:v>18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2-45C0-BA03-C2205D317833}"/>
            </c:ext>
          </c:extLst>
        </c:ser>
        <c:ser>
          <c:idx val="1"/>
          <c:order val="1"/>
          <c:tx>
            <c:strRef>
              <c:f>'Table 8.24'!$S$62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8.24'!$Z$63:$Z$79</c:f>
              <c:numCache>
                <c:formatCode>#,##0</c:formatCode>
                <c:ptCount val="17"/>
                <c:pt idx="0">
                  <c:v>0</c:v>
                </c:pt>
                <c:pt idx="1">
                  <c:v>312</c:v>
                </c:pt>
                <c:pt idx="2">
                  <c:v>642</c:v>
                </c:pt>
                <c:pt idx="3">
                  <c:v>753</c:v>
                </c:pt>
                <c:pt idx="4">
                  <c:v>773</c:v>
                </c:pt>
                <c:pt idx="5">
                  <c:v>843</c:v>
                </c:pt>
                <c:pt idx="6">
                  <c:v>951</c:v>
                </c:pt>
                <c:pt idx="7">
                  <c:v>993</c:v>
                </c:pt>
                <c:pt idx="8">
                  <c:v>1151</c:v>
                </c:pt>
                <c:pt idx="9">
                  <c:v>923</c:v>
                </c:pt>
                <c:pt idx="10">
                  <c:v>769</c:v>
                </c:pt>
                <c:pt idx="11">
                  <c:v>574</c:v>
                </c:pt>
                <c:pt idx="12">
                  <c:v>214</c:v>
                </c:pt>
                <c:pt idx="13">
                  <c:v>95</c:v>
                </c:pt>
                <c:pt idx="14">
                  <c:v>40</c:v>
                </c:pt>
                <c:pt idx="15">
                  <c:v>9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2-45C0-BA03-C2205D317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8.24'!$Z$83:$Z$90</c:f>
              <c:numCache>
                <c:formatCode>#,##0</c:formatCode>
                <c:ptCount val="8"/>
                <c:pt idx="0">
                  <c:v>786</c:v>
                </c:pt>
                <c:pt idx="1">
                  <c:v>668</c:v>
                </c:pt>
                <c:pt idx="2">
                  <c:v>1643</c:v>
                </c:pt>
                <c:pt idx="3">
                  <c:v>383</c:v>
                </c:pt>
                <c:pt idx="4">
                  <c:v>235</c:v>
                </c:pt>
                <c:pt idx="5">
                  <c:v>290</c:v>
                </c:pt>
                <c:pt idx="6">
                  <c:v>744</c:v>
                </c:pt>
                <c:pt idx="7">
                  <c:v>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7A-460F-A7D0-ADF53C680A2C}"/>
            </c:ext>
          </c:extLst>
        </c:ser>
        <c:ser>
          <c:idx val="1"/>
          <c:order val="1"/>
          <c:tx>
            <c:strRef>
              <c:f>'Table 8.24'!$S$92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8.24'!$Z$93:$Z$100</c:f>
              <c:numCache>
                <c:formatCode>#,##0</c:formatCode>
                <c:ptCount val="8"/>
                <c:pt idx="0">
                  <c:v>531</c:v>
                </c:pt>
                <c:pt idx="1">
                  <c:v>1234</c:v>
                </c:pt>
                <c:pt idx="2">
                  <c:v>275</c:v>
                </c:pt>
                <c:pt idx="3">
                  <c:v>1033</c:v>
                </c:pt>
                <c:pt idx="4">
                  <c:v>1121</c:v>
                </c:pt>
                <c:pt idx="5">
                  <c:v>620</c:v>
                </c:pt>
                <c:pt idx="6">
                  <c:v>68</c:v>
                </c:pt>
                <c:pt idx="7">
                  <c:v>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7A-460F-A7D0-ADF53C680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8.3'!$Y$83:$Y$90</c:f>
              <c:numCache>
                <c:formatCode>#,##0</c:formatCode>
                <c:ptCount val="8"/>
                <c:pt idx="0">
                  <c:v>3412</c:v>
                </c:pt>
                <c:pt idx="1">
                  <c:v>4291</c:v>
                </c:pt>
                <c:pt idx="2">
                  <c:v>5270</c:v>
                </c:pt>
                <c:pt idx="3">
                  <c:v>1926</c:v>
                </c:pt>
                <c:pt idx="4">
                  <c:v>1303</c:v>
                </c:pt>
                <c:pt idx="5">
                  <c:v>1734</c:v>
                </c:pt>
                <c:pt idx="6">
                  <c:v>2104</c:v>
                </c:pt>
                <c:pt idx="7">
                  <c:v>3395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D-4272-ACA4-FACE5A0A360C}"/>
            </c:ext>
          </c:extLst>
        </c:ser>
        <c:ser>
          <c:idx val="1"/>
          <c:order val="1"/>
          <c:tx>
            <c:strRef>
              <c:f>'Table 8.3'!$S$92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8.3'!$Y$93:$Y$100</c:f>
              <c:numCache>
                <c:formatCode>#,##0</c:formatCode>
                <c:ptCount val="8"/>
                <c:pt idx="0">
                  <c:v>2394</c:v>
                </c:pt>
                <c:pt idx="1">
                  <c:v>6670</c:v>
                </c:pt>
                <c:pt idx="2">
                  <c:v>916</c:v>
                </c:pt>
                <c:pt idx="3">
                  <c:v>4166</c:v>
                </c:pt>
                <c:pt idx="4">
                  <c:v>4686</c:v>
                </c:pt>
                <c:pt idx="5">
                  <c:v>2954</c:v>
                </c:pt>
                <c:pt idx="6">
                  <c:v>175</c:v>
                </c:pt>
                <c:pt idx="7">
                  <c:v>1643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D-4272-ACA4-FACE5A0A3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8.24'!$V$8:$Z$8</c:f>
              <c:numCache>
                <c:formatCode>#,##0</c:formatCode>
                <c:ptCount val="5"/>
                <c:pt idx="0">
                  <c:v>39486.18</c:v>
                </c:pt>
                <c:pt idx="1">
                  <c:v>40899</c:v>
                </c:pt>
                <c:pt idx="2">
                  <c:v>41494</c:v>
                </c:pt>
                <c:pt idx="3">
                  <c:v>42323.24</c:v>
                </c:pt>
                <c:pt idx="4">
                  <c:v>44160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F17-B637-37706D955A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6-4F17-B637-37706D955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8.25'!$U$4:$Y$4</c:f>
              <c:numCache>
                <c:formatCode>#,##0</c:formatCode>
                <c:ptCount val="5"/>
                <c:pt idx="1">
                  <c:v>77620</c:v>
                </c:pt>
                <c:pt idx="2">
                  <c:v>77773</c:v>
                </c:pt>
                <c:pt idx="3">
                  <c:v>82578</c:v>
                </c:pt>
                <c:pt idx="4">
                  <c:v>85531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0-45D9-9047-BB5BBF545E43}"/>
            </c:ext>
          </c:extLst>
        </c:ser>
        <c:ser>
          <c:idx val="1"/>
          <c:order val="1"/>
          <c:tx>
            <c:strRef>
              <c:f>'Table 8.25'!$S$7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8.25'!$U$7:$Y$7</c:f>
              <c:numCache>
                <c:formatCode>#,##0</c:formatCode>
                <c:ptCount val="5"/>
                <c:pt idx="1">
                  <c:v>55102</c:v>
                </c:pt>
                <c:pt idx="2">
                  <c:v>55970</c:v>
                </c:pt>
                <c:pt idx="3">
                  <c:v>58193</c:v>
                </c:pt>
                <c:pt idx="4">
                  <c:v>61004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A0-45D9-9047-BB5BBF545E43}"/>
            </c:ext>
          </c:extLst>
        </c:ser>
        <c:ser>
          <c:idx val="2"/>
          <c:order val="2"/>
          <c:tx>
            <c:strRef>
              <c:f>'Table 8.25'!$S$11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8.25'!$U$11:$Y$11</c:f>
              <c:numCache>
                <c:formatCode>#,##0</c:formatCode>
                <c:ptCount val="5"/>
                <c:pt idx="1">
                  <c:v>70173</c:v>
                </c:pt>
                <c:pt idx="2">
                  <c:v>70325</c:v>
                </c:pt>
                <c:pt idx="3">
                  <c:v>74869</c:v>
                </c:pt>
                <c:pt idx="4">
                  <c:v>77416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A0-45D9-9047-BB5BBF545E43}"/>
            </c:ext>
          </c:extLst>
        </c:ser>
        <c:ser>
          <c:idx val="3"/>
          <c:order val="3"/>
          <c:tx>
            <c:strRef>
              <c:f>'Table 8.25'!$S$12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8.25'!$U$12:$Y$12</c:f>
              <c:numCache>
                <c:formatCode>#,##0</c:formatCode>
                <c:ptCount val="5"/>
                <c:pt idx="1">
                  <c:v>7446</c:v>
                </c:pt>
                <c:pt idx="2">
                  <c:v>7447</c:v>
                </c:pt>
                <c:pt idx="3">
                  <c:v>7709</c:v>
                </c:pt>
                <c:pt idx="4">
                  <c:v>8115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A0-45D9-9047-BB5BBF545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8.25'!$AB$15:$AB$33</c:f>
              <c:numCache>
                <c:formatCode>0.0%</c:formatCode>
                <c:ptCount val="19"/>
                <c:pt idx="0">
                  <c:v>2.1535271127924069E-2</c:v>
                </c:pt>
                <c:pt idx="1">
                  <c:v>1.4653099825666854E-2</c:v>
                </c:pt>
                <c:pt idx="2">
                  <c:v>7.7105386096646647E-2</c:v>
                </c:pt>
                <c:pt idx="3">
                  <c:v>8.5457425110809799E-3</c:v>
                </c:pt>
                <c:pt idx="4">
                  <c:v>7.4359354169752631E-2</c:v>
                </c:pt>
                <c:pt idx="5">
                  <c:v>2.1535271127924069E-2</c:v>
                </c:pt>
                <c:pt idx="6">
                  <c:v>9.9130613128539366E-2</c:v>
                </c:pt>
                <c:pt idx="7">
                  <c:v>7.6649613162722327E-2</c:v>
                </c:pt>
                <c:pt idx="8">
                  <c:v>3.1425543794081787E-2</c:v>
                </c:pt>
                <c:pt idx="9">
                  <c:v>1.0459988833563119E-2</c:v>
                </c:pt>
                <c:pt idx="10">
                  <c:v>4.0518213825871952E-2</c:v>
                </c:pt>
                <c:pt idx="11">
                  <c:v>1.1861490605380399E-2</c:v>
                </c:pt>
                <c:pt idx="12">
                  <c:v>4.2318516914873011E-2</c:v>
                </c:pt>
                <c:pt idx="13">
                  <c:v>7.4051707439353714E-2</c:v>
                </c:pt>
                <c:pt idx="14">
                  <c:v>8.5719494547816272E-2</c:v>
                </c:pt>
                <c:pt idx="15">
                  <c:v>6.6850495083349476E-2</c:v>
                </c:pt>
                <c:pt idx="16">
                  <c:v>0.15046203981176579</c:v>
                </c:pt>
                <c:pt idx="17">
                  <c:v>2.0612330936727322E-2</c:v>
                </c:pt>
                <c:pt idx="18">
                  <c:v>3.2542187482196366E-2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3C-488B-A318-41744D83575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3C-488B-A318-41744D835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8.25'!$Y$44:$Y$60</c:f>
              <c:numCache>
                <c:formatCode>#,##0</c:formatCode>
                <c:ptCount val="17"/>
                <c:pt idx="0">
                  <c:v>17</c:v>
                </c:pt>
                <c:pt idx="1">
                  <c:v>1012</c:v>
                </c:pt>
                <c:pt idx="2">
                  <c:v>2738</c:v>
                </c:pt>
                <c:pt idx="3">
                  <c:v>4304</c:v>
                </c:pt>
                <c:pt idx="4">
                  <c:v>5182</c:v>
                </c:pt>
                <c:pt idx="5">
                  <c:v>4707</c:v>
                </c:pt>
                <c:pt idx="6">
                  <c:v>3972</c:v>
                </c:pt>
                <c:pt idx="7">
                  <c:v>3861</c:v>
                </c:pt>
                <c:pt idx="8">
                  <c:v>3944</c:v>
                </c:pt>
                <c:pt idx="9">
                  <c:v>3726</c:v>
                </c:pt>
                <c:pt idx="10">
                  <c:v>3665</c:v>
                </c:pt>
                <c:pt idx="11">
                  <c:v>2850</c:v>
                </c:pt>
                <c:pt idx="12">
                  <c:v>1591</c:v>
                </c:pt>
                <c:pt idx="13">
                  <c:v>602</c:v>
                </c:pt>
                <c:pt idx="14">
                  <c:v>232</c:v>
                </c:pt>
                <c:pt idx="15">
                  <c:v>134</c:v>
                </c:pt>
                <c:pt idx="1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D-4585-99D5-A6B24EB777AE}"/>
            </c:ext>
          </c:extLst>
        </c:ser>
        <c:ser>
          <c:idx val="1"/>
          <c:order val="1"/>
          <c:tx>
            <c:strRef>
              <c:f>'Table 8.25'!$S$62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8.25'!$Y$63:$Y$79</c:f>
              <c:numCache>
                <c:formatCode>#,##0</c:formatCode>
                <c:ptCount val="17"/>
                <c:pt idx="0">
                  <c:v>24</c:v>
                </c:pt>
                <c:pt idx="1">
                  <c:v>1114</c:v>
                </c:pt>
                <c:pt idx="2">
                  <c:v>2989</c:v>
                </c:pt>
                <c:pt idx="3">
                  <c:v>4398</c:v>
                </c:pt>
                <c:pt idx="4">
                  <c:v>4972</c:v>
                </c:pt>
                <c:pt idx="5">
                  <c:v>4480</c:v>
                </c:pt>
                <c:pt idx="6">
                  <c:v>4079</c:v>
                </c:pt>
                <c:pt idx="7">
                  <c:v>3924</c:v>
                </c:pt>
                <c:pt idx="8">
                  <c:v>4304</c:v>
                </c:pt>
                <c:pt idx="9">
                  <c:v>3948</c:v>
                </c:pt>
                <c:pt idx="10">
                  <c:v>3891</c:v>
                </c:pt>
                <c:pt idx="11">
                  <c:v>2699</c:v>
                </c:pt>
                <c:pt idx="12">
                  <c:v>1120</c:v>
                </c:pt>
                <c:pt idx="13">
                  <c:v>402</c:v>
                </c:pt>
                <c:pt idx="14">
                  <c:v>204</c:v>
                </c:pt>
                <c:pt idx="15">
                  <c:v>124</c:v>
                </c:pt>
                <c:pt idx="16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7D-4585-99D5-A6B24EB77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8.25'!$Y$83:$Y$90</c:f>
              <c:numCache>
                <c:formatCode>#,##0</c:formatCode>
                <c:ptCount val="8"/>
                <c:pt idx="0">
                  <c:v>3348</c:v>
                </c:pt>
                <c:pt idx="1">
                  <c:v>4003</c:v>
                </c:pt>
                <c:pt idx="2">
                  <c:v>5718</c:v>
                </c:pt>
                <c:pt idx="3">
                  <c:v>1949</c:v>
                </c:pt>
                <c:pt idx="4">
                  <c:v>1447</c:v>
                </c:pt>
                <c:pt idx="5">
                  <c:v>1753</c:v>
                </c:pt>
                <c:pt idx="6">
                  <c:v>2683</c:v>
                </c:pt>
                <c:pt idx="7">
                  <c:v>4369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8-4EA0-90CF-C4254F7EDAEB}"/>
            </c:ext>
          </c:extLst>
        </c:ser>
        <c:ser>
          <c:idx val="1"/>
          <c:order val="1"/>
          <c:tx>
            <c:strRef>
              <c:f>'Table 8.25'!$S$92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8.25'!$Y$93:$Y$100</c:f>
              <c:numCache>
                <c:formatCode>#,##0</c:formatCode>
                <c:ptCount val="8"/>
                <c:pt idx="0">
                  <c:v>2279</c:v>
                </c:pt>
                <c:pt idx="1">
                  <c:v>6800</c:v>
                </c:pt>
                <c:pt idx="2">
                  <c:v>1039</c:v>
                </c:pt>
                <c:pt idx="3">
                  <c:v>4507</c:v>
                </c:pt>
                <c:pt idx="4">
                  <c:v>5128</c:v>
                </c:pt>
                <c:pt idx="5">
                  <c:v>3155</c:v>
                </c:pt>
                <c:pt idx="6">
                  <c:v>280</c:v>
                </c:pt>
                <c:pt idx="7">
                  <c:v>2351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8-4EA0-90CF-C4254F7ED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8.25'!$U$8:$Y$8</c:f>
              <c:numCache>
                <c:formatCode>#,##0</c:formatCode>
                <c:ptCount val="5"/>
                <c:pt idx="1">
                  <c:v>36916</c:v>
                </c:pt>
                <c:pt idx="2">
                  <c:v>38202</c:v>
                </c:pt>
                <c:pt idx="3">
                  <c:v>38655</c:v>
                </c:pt>
                <c:pt idx="4">
                  <c:v>40382.54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C-4696-A9AA-6BA0799F5F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C-4696-A9AA-6BA0799F5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8.25'!$V$4:$Z$4</c:f>
              <c:numCache>
                <c:formatCode>#,##0</c:formatCode>
                <c:ptCount val="5"/>
                <c:pt idx="0">
                  <c:v>77620</c:v>
                </c:pt>
                <c:pt idx="1">
                  <c:v>77773</c:v>
                </c:pt>
                <c:pt idx="2">
                  <c:v>82578</c:v>
                </c:pt>
                <c:pt idx="3">
                  <c:v>85531</c:v>
                </c:pt>
                <c:pt idx="4">
                  <c:v>87764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7-4248-884B-46F41E33EE88}"/>
            </c:ext>
          </c:extLst>
        </c:ser>
        <c:ser>
          <c:idx val="1"/>
          <c:order val="1"/>
          <c:tx>
            <c:strRef>
              <c:f>'Table 8.25'!$S$7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8.25'!$V$7:$Z$7</c:f>
              <c:numCache>
                <c:formatCode>#,##0</c:formatCode>
                <c:ptCount val="5"/>
                <c:pt idx="0">
                  <c:v>55102</c:v>
                </c:pt>
                <c:pt idx="1">
                  <c:v>55970</c:v>
                </c:pt>
                <c:pt idx="2">
                  <c:v>58193</c:v>
                </c:pt>
                <c:pt idx="3">
                  <c:v>61004</c:v>
                </c:pt>
                <c:pt idx="4">
                  <c:v>61889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7-4248-884B-46F41E33EE88}"/>
            </c:ext>
          </c:extLst>
        </c:ser>
        <c:ser>
          <c:idx val="2"/>
          <c:order val="2"/>
          <c:tx>
            <c:strRef>
              <c:f>'Table 8.25'!$S$11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8.25'!$V$11:$Z$11</c:f>
              <c:numCache>
                <c:formatCode>#,##0</c:formatCode>
                <c:ptCount val="5"/>
                <c:pt idx="0">
                  <c:v>70173</c:v>
                </c:pt>
                <c:pt idx="1">
                  <c:v>70325</c:v>
                </c:pt>
                <c:pt idx="2">
                  <c:v>74869</c:v>
                </c:pt>
                <c:pt idx="3">
                  <c:v>77416</c:v>
                </c:pt>
                <c:pt idx="4">
                  <c:v>79826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7-4248-884B-46F41E33EE88}"/>
            </c:ext>
          </c:extLst>
        </c:ser>
        <c:ser>
          <c:idx val="3"/>
          <c:order val="3"/>
          <c:tx>
            <c:strRef>
              <c:f>'Table 8.25'!$S$12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8.25'!$V$12:$Z$12</c:f>
              <c:numCache>
                <c:formatCode>#,##0</c:formatCode>
                <c:ptCount val="5"/>
                <c:pt idx="0">
                  <c:v>7446</c:v>
                </c:pt>
                <c:pt idx="1">
                  <c:v>7447</c:v>
                </c:pt>
                <c:pt idx="2">
                  <c:v>7709</c:v>
                </c:pt>
                <c:pt idx="3">
                  <c:v>8115</c:v>
                </c:pt>
                <c:pt idx="4">
                  <c:v>7935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C7-4248-884B-46F41E33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8.25'!$AB$15:$AB$33</c:f>
              <c:numCache>
                <c:formatCode>0.0%</c:formatCode>
                <c:ptCount val="19"/>
                <c:pt idx="0">
                  <c:v>2.1535271127924069E-2</c:v>
                </c:pt>
                <c:pt idx="1">
                  <c:v>1.4653099825666854E-2</c:v>
                </c:pt>
                <c:pt idx="2">
                  <c:v>7.7105386096646647E-2</c:v>
                </c:pt>
                <c:pt idx="3">
                  <c:v>8.5457425110809799E-3</c:v>
                </c:pt>
                <c:pt idx="4">
                  <c:v>7.4359354169752631E-2</c:v>
                </c:pt>
                <c:pt idx="5">
                  <c:v>2.1535271127924069E-2</c:v>
                </c:pt>
                <c:pt idx="6">
                  <c:v>9.9130613128539366E-2</c:v>
                </c:pt>
                <c:pt idx="7">
                  <c:v>7.6649613162722327E-2</c:v>
                </c:pt>
                <c:pt idx="8">
                  <c:v>3.1425543794081787E-2</c:v>
                </c:pt>
                <c:pt idx="9">
                  <c:v>1.0459988833563119E-2</c:v>
                </c:pt>
                <c:pt idx="10">
                  <c:v>4.0518213825871952E-2</c:v>
                </c:pt>
                <c:pt idx="11">
                  <c:v>1.1861490605380399E-2</c:v>
                </c:pt>
                <c:pt idx="12">
                  <c:v>4.2318516914873011E-2</c:v>
                </c:pt>
                <c:pt idx="13">
                  <c:v>7.4051707439353714E-2</c:v>
                </c:pt>
                <c:pt idx="14">
                  <c:v>8.5719494547816272E-2</c:v>
                </c:pt>
                <c:pt idx="15">
                  <c:v>6.6850495083349476E-2</c:v>
                </c:pt>
                <c:pt idx="16">
                  <c:v>0.15046203981176579</c:v>
                </c:pt>
                <c:pt idx="17">
                  <c:v>2.0612330936727322E-2</c:v>
                </c:pt>
                <c:pt idx="18">
                  <c:v>3.2542187482196366E-2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6-48EC-BC93-D32C680335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B6-48EC-BC93-D32C68033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8.25'!$Z$44:$Z$60</c:f>
              <c:numCache>
                <c:formatCode>#,##0</c:formatCode>
                <c:ptCount val="17"/>
                <c:pt idx="0">
                  <c:v>10</c:v>
                </c:pt>
                <c:pt idx="1">
                  <c:v>1080</c:v>
                </c:pt>
                <c:pt idx="2">
                  <c:v>2757</c:v>
                </c:pt>
                <c:pt idx="3">
                  <c:v>4318</c:v>
                </c:pt>
                <c:pt idx="4">
                  <c:v>5295</c:v>
                </c:pt>
                <c:pt idx="5">
                  <c:v>4826</c:v>
                </c:pt>
                <c:pt idx="6">
                  <c:v>4148</c:v>
                </c:pt>
                <c:pt idx="7">
                  <c:v>3921</c:v>
                </c:pt>
                <c:pt idx="8">
                  <c:v>3987</c:v>
                </c:pt>
                <c:pt idx="9">
                  <c:v>3655</c:v>
                </c:pt>
                <c:pt idx="10">
                  <c:v>3670</c:v>
                </c:pt>
                <c:pt idx="11">
                  <c:v>2912</c:v>
                </c:pt>
                <c:pt idx="12">
                  <c:v>1677</c:v>
                </c:pt>
                <c:pt idx="13">
                  <c:v>657</c:v>
                </c:pt>
                <c:pt idx="14">
                  <c:v>242</c:v>
                </c:pt>
                <c:pt idx="15">
                  <c:v>137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7-456A-B33A-F7F1766AA069}"/>
            </c:ext>
          </c:extLst>
        </c:ser>
        <c:ser>
          <c:idx val="1"/>
          <c:order val="1"/>
          <c:tx>
            <c:strRef>
              <c:f>'Table 8.25'!$S$62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8.25'!$Z$63:$Z$79</c:f>
              <c:numCache>
                <c:formatCode>#,##0</c:formatCode>
                <c:ptCount val="17"/>
                <c:pt idx="0">
                  <c:v>21</c:v>
                </c:pt>
                <c:pt idx="1">
                  <c:v>1233</c:v>
                </c:pt>
                <c:pt idx="2">
                  <c:v>2984</c:v>
                </c:pt>
                <c:pt idx="3">
                  <c:v>4669</c:v>
                </c:pt>
                <c:pt idx="4">
                  <c:v>5230</c:v>
                </c:pt>
                <c:pt idx="5">
                  <c:v>4621</c:v>
                </c:pt>
                <c:pt idx="6">
                  <c:v>4244</c:v>
                </c:pt>
                <c:pt idx="7">
                  <c:v>4052</c:v>
                </c:pt>
                <c:pt idx="8">
                  <c:v>4377</c:v>
                </c:pt>
                <c:pt idx="9">
                  <c:v>3997</c:v>
                </c:pt>
                <c:pt idx="10">
                  <c:v>4005</c:v>
                </c:pt>
                <c:pt idx="11">
                  <c:v>2886</c:v>
                </c:pt>
                <c:pt idx="12">
                  <c:v>1248</c:v>
                </c:pt>
                <c:pt idx="13">
                  <c:v>421</c:v>
                </c:pt>
                <c:pt idx="14">
                  <c:v>210</c:v>
                </c:pt>
                <c:pt idx="15">
                  <c:v>107</c:v>
                </c:pt>
                <c:pt idx="1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97-456A-B33A-F7F1766AA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8.25'!$Z$83:$Z$90</c:f>
              <c:numCache>
                <c:formatCode>#,##0</c:formatCode>
                <c:ptCount val="8"/>
                <c:pt idx="0">
                  <c:v>3364</c:v>
                </c:pt>
                <c:pt idx="1">
                  <c:v>4201</c:v>
                </c:pt>
                <c:pt idx="2">
                  <c:v>5876</c:v>
                </c:pt>
                <c:pt idx="3">
                  <c:v>2078</c:v>
                </c:pt>
                <c:pt idx="4">
                  <c:v>1483</c:v>
                </c:pt>
                <c:pt idx="5">
                  <c:v>1796</c:v>
                </c:pt>
                <c:pt idx="6">
                  <c:v>2774</c:v>
                </c:pt>
                <c:pt idx="7">
                  <c:v>4470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8C-4726-9C58-2D3219B7EA7D}"/>
            </c:ext>
          </c:extLst>
        </c:ser>
        <c:ser>
          <c:idx val="1"/>
          <c:order val="1"/>
          <c:tx>
            <c:strRef>
              <c:f>'Table 8.25'!$S$92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8.25'!$Z$93:$Z$100</c:f>
              <c:numCache>
                <c:formatCode>#,##0</c:formatCode>
                <c:ptCount val="8"/>
                <c:pt idx="0">
                  <c:v>2383</c:v>
                </c:pt>
                <c:pt idx="1">
                  <c:v>7101</c:v>
                </c:pt>
                <c:pt idx="2">
                  <c:v>1049</c:v>
                </c:pt>
                <c:pt idx="3">
                  <c:v>4791</c:v>
                </c:pt>
                <c:pt idx="4">
                  <c:v>5102</c:v>
                </c:pt>
                <c:pt idx="5">
                  <c:v>3224</c:v>
                </c:pt>
                <c:pt idx="6">
                  <c:v>296</c:v>
                </c:pt>
                <c:pt idx="7">
                  <c:v>2467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8C-4726-9C58-2D3219B7E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8.3'!$U$8:$Y$8</c:f>
              <c:numCache>
                <c:formatCode>#,##0</c:formatCode>
                <c:ptCount val="5"/>
                <c:pt idx="1">
                  <c:v>37397.5</c:v>
                </c:pt>
                <c:pt idx="2">
                  <c:v>38448</c:v>
                </c:pt>
                <c:pt idx="3">
                  <c:v>39120.699999999997</c:v>
                </c:pt>
                <c:pt idx="4">
                  <c:v>39287.5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2-4407-B9AF-33A145C0F6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12-4407-B9AF-33A145C0F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8.25'!$V$8:$Z$8</c:f>
              <c:numCache>
                <c:formatCode>#,##0</c:formatCode>
                <c:ptCount val="5"/>
                <c:pt idx="0">
                  <c:v>36916</c:v>
                </c:pt>
                <c:pt idx="1">
                  <c:v>38202</c:v>
                </c:pt>
                <c:pt idx="2">
                  <c:v>38655</c:v>
                </c:pt>
                <c:pt idx="3">
                  <c:v>40382.54</c:v>
                </c:pt>
                <c:pt idx="4">
                  <c:v>41963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9-4236-A9E8-30895B2C14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9-4236-A9E8-30895B2C1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8.26'!$U$4:$Y$4</c:f>
              <c:numCache>
                <c:formatCode>#,##0</c:formatCode>
                <c:ptCount val="5"/>
                <c:pt idx="1">
                  <c:v>100993</c:v>
                </c:pt>
                <c:pt idx="2">
                  <c:v>105485</c:v>
                </c:pt>
                <c:pt idx="3">
                  <c:v>112197</c:v>
                </c:pt>
                <c:pt idx="4">
                  <c:v>118984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1-463E-9D75-864255EB0790}"/>
            </c:ext>
          </c:extLst>
        </c:ser>
        <c:ser>
          <c:idx val="1"/>
          <c:order val="1"/>
          <c:tx>
            <c:strRef>
              <c:f>'Table 8.26'!$S$7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8.26'!$U$7:$Y$7</c:f>
              <c:numCache>
                <c:formatCode>#,##0</c:formatCode>
                <c:ptCount val="5"/>
                <c:pt idx="1">
                  <c:v>73685</c:v>
                </c:pt>
                <c:pt idx="2">
                  <c:v>76711</c:v>
                </c:pt>
                <c:pt idx="3">
                  <c:v>79659</c:v>
                </c:pt>
                <c:pt idx="4">
                  <c:v>83328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D1-463E-9D75-864255EB0790}"/>
            </c:ext>
          </c:extLst>
        </c:ser>
        <c:ser>
          <c:idx val="2"/>
          <c:order val="2"/>
          <c:tx>
            <c:strRef>
              <c:f>'Table 8.26'!$S$11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8.26'!$U$11:$Y$11</c:f>
              <c:numCache>
                <c:formatCode>#,##0</c:formatCode>
                <c:ptCount val="5"/>
                <c:pt idx="1">
                  <c:v>90251</c:v>
                </c:pt>
                <c:pt idx="2">
                  <c:v>93589</c:v>
                </c:pt>
                <c:pt idx="3">
                  <c:v>99299</c:v>
                </c:pt>
                <c:pt idx="4">
                  <c:v>105222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D1-463E-9D75-864255EB0790}"/>
            </c:ext>
          </c:extLst>
        </c:ser>
        <c:ser>
          <c:idx val="3"/>
          <c:order val="3"/>
          <c:tx>
            <c:strRef>
              <c:f>'Table 8.26'!$S$12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8.26'!$U$12:$Y$12</c:f>
              <c:numCache>
                <c:formatCode>#,##0</c:formatCode>
                <c:ptCount val="5"/>
                <c:pt idx="1">
                  <c:v>10742</c:v>
                </c:pt>
                <c:pt idx="2">
                  <c:v>11896</c:v>
                </c:pt>
                <c:pt idx="3">
                  <c:v>12898</c:v>
                </c:pt>
                <c:pt idx="4">
                  <c:v>13762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D1-463E-9D75-864255EB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8.26'!$AB$15:$AB$33</c:f>
              <c:numCache>
                <c:formatCode>0.0%</c:formatCode>
                <c:ptCount val="19"/>
                <c:pt idx="0">
                  <c:v>1.4174141725526963E-2</c:v>
                </c:pt>
                <c:pt idx="1">
                  <c:v>6.5944717669211761E-4</c:v>
                </c:pt>
                <c:pt idx="2">
                  <c:v>0.12197389224792035</c:v>
                </c:pt>
                <c:pt idx="3">
                  <c:v>7.4604927579987766E-3</c:v>
                </c:pt>
                <c:pt idx="4">
                  <c:v>5.8428608884263045E-2</c:v>
                </c:pt>
                <c:pt idx="5">
                  <c:v>5.3399331018647259E-2</c:v>
                </c:pt>
                <c:pt idx="6">
                  <c:v>8.8135512422236884E-2</c:v>
                </c:pt>
                <c:pt idx="7">
                  <c:v>6.956770456766484E-2</c:v>
                </c:pt>
                <c:pt idx="8">
                  <c:v>4.6153357221741097E-2</c:v>
                </c:pt>
                <c:pt idx="9">
                  <c:v>1.0479648506709677E-2</c:v>
                </c:pt>
                <c:pt idx="10">
                  <c:v>3.4180021134090244E-2</c:v>
                </c:pt>
                <c:pt idx="11">
                  <c:v>1.2164019608622073E-2</c:v>
                </c:pt>
                <c:pt idx="12">
                  <c:v>5.8587511818405727E-2</c:v>
                </c:pt>
                <c:pt idx="13">
                  <c:v>0.16773793728101188</c:v>
                </c:pt>
                <c:pt idx="14">
                  <c:v>3.6706577786958836E-2</c:v>
                </c:pt>
                <c:pt idx="15">
                  <c:v>3.1772641681828653E-2</c:v>
                </c:pt>
                <c:pt idx="16">
                  <c:v>9.9362004719417141E-2</c:v>
                </c:pt>
                <c:pt idx="17">
                  <c:v>1.1067589363037589E-2</c:v>
                </c:pt>
                <c:pt idx="18">
                  <c:v>4.0615589966868738E-2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D-4A0E-83C7-B280E48C12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D-4A0E-83C7-B280E48C1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8.26'!$Y$44:$Y$60</c:f>
              <c:numCache>
                <c:formatCode>#,##0</c:formatCode>
                <c:ptCount val="17"/>
                <c:pt idx="0">
                  <c:v>11</c:v>
                </c:pt>
                <c:pt idx="1">
                  <c:v>600</c:v>
                </c:pt>
                <c:pt idx="2">
                  <c:v>3125</c:v>
                </c:pt>
                <c:pt idx="3">
                  <c:v>8687</c:v>
                </c:pt>
                <c:pt idx="4">
                  <c:v>11943</c:v>
                </c:pt>
                <c:pt idx="5">
                  <c:v>10686</c:v>
                </c:pt>
                <c:pt idx="6">
                  <c:v>8737</c:v>
                </c:pt>
                <c:pt idx="7">
                  <c:v>6230</c:v>
                </c:pt>
                <c:pt idx="8">
                  <c:v>5521</c:v>
                </c:pt>
                <c:pt idx="9">
                  <c:v>4718</c:v>
                </c:pt>
                <c:pt idx="10">
                  <c:v>3972</c:v>
                </c:pt>
                <c:pt idx="11">
                  <c:v>2745</c:v>
                </c:pt>
                <c:pt idx="12">
                  <c:v>1303</c:v>
                </c:pt>
                <c:pt idx="13">
                  <c:v>497</c:v>
                </c:pt>
                <c:pt idx="14">
                  <c:v>152</c:v>
                </c:pt>
                <c:pt idx="15">
                  <c:v>93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AB-48E8-B821-02878E0C757E}"/>
            </c:ext>
          </c:extLst>
        </c:ser>
        <c:ser>
          <c:idx val="1"/>
          <c:order val="1"/>
          <c:tx>
            <c:strRef>
              <c:f>'Table 8.26'!$S$62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8.26'!$Y$63:$Y$79</c:f>
              <c:numCache>
                <c:formatCode>#,##0</c:formatCode>
                <c:ptCount val="17"/>
                <c:pt idx="0">
                  <c:v>12</c:v>
                </c:pt>
                <c:pt idx="1">
                  <c:v>708</c:v>
                </c:pt>
                <c:pt idx="2">
                  <c:v>2590</c:v>
                </c:pt>
                <c:pt idx="3">
                  <c:v>6034</c:v>
                </c:pt>
                <c:pt idx="4">
                  <c:v>8637</c:v>
                </c:pt>
                <c:pt idx="5">
                  <c:v>7411</c:v>
                </c:pt>
                <c:pt idx="6">
                  <c:v>5670</c:v>
                </c:pt>
                <c:pt idx="7">
                  <c:v>4528</c:v>
                </c:pt>
                <c:pt idx="8">
                  <c:v>4252</c:v>
                </c:pt>
                <c:pt idx="9">
                  <c:v>3649</c:v>
                </c:pt>
                <c:pt idx="10">
                  <c:v>2970</c:v>
                </c:pt>
                <c:pt idx="11">
                  <c:v>1993</c:v>
                </c:pt>
                <c:pt idx="12">
                  <c:v>847</c:v>
                </c:pt>
                <c:pt idx="13">
                  <c:v>275</c:v>
                </c:pt>
                <c:pt idx="14">
                  <c:v>131</c:v>
                </c:pt>
                <c:pt idx="15">
                  <c:v>58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AB-48E8-B821-02878E0C7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8.26'!$Y$83:$Y$90</c:f>
              <c:numCache>
                <c:formatCode>#,##0</c:formatCode>
                <c:ptCount val="8"/>
                <c:pt idx="0">
                  <c:v>3778</c:v>
                </c:pt>
                <c:pt idx="1">
                  <c:v>4874</c:v>
                </c:pt>
                <c:pt idx="2">
                  <c:v>7280</c:v>
                </c:pt>
                <c:pt idx="3">
                  <c:v>2025</c:v>
                </c:pt>
                <c:pt idx="4">
                  <c:v>2311</c:v>
                </c:pt>
                <c:pt idx="5">
                  <c:v>2363</c:v>
                </c:pt>
                <c:pt idx="6">
                  <c:v>5682</c:v>
                </c:pt>
                <c:pt idx="7">
                  <c:v>9399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7-4144-9482-9723F1D949B6}"/>
            </c:ext>
          </c:extLst>
        </c:ser>
        <c:ser>
          <c:idx val="1"/>
          <c:order val="1"/>
          <c:tx>
            <c:strRef>
              <c:f>'Table 8.26'!$S$92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8.26'!$Y$93:$Y$100</c:f>
              <c:numCache>
                <c:formatCode>#,##0</c:formatCode>
                <c:ptCount val="8"/>
                <c:pt idx="0">
                  <c:v>2409</c:v>
                </c:pt>
                <c:pt idx="1">
                  <c:v>5226</c:v>
                </c:pt>
                <c:pt idx="2">
                  <c:v>1422</c:v>
                </c:pt>
                <c:pt idx="3">
                  <c:v>5079</c:v>
                </c:pt>
                <c:pt idx="4">
                  <c:v>5079</c:v>
                </c:pt>
                <c:pt idx="5">
                  <c:v>3563</c:v>
                </c:pt>
                <c:pt idx="6">
                  <c:v>896</c:v>
                </c:pt>
                <c:pt idx="7">
                  <c:v>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7-4144-9482-9723F1D94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8.26'!$U$8:$Y$8</c:f>
              <c:numCache>
                <c:formatCode>#,##0</c:formatCode>
                <c:ptCount val="5"/>
                <c:pt idx="1">
                  <c:v>37434</c:v>
                </c:pt>
                <c:pt idx="2">
                  <c:v>38356.9</c:v>
                </c:pt>
                <c:pt idx="3">
                  <c:v>38438</c:v>
                </c:pt>
                <c:pt idx="4">
                  <c:v>39050.86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8-45FC-88E5-593ACE3D9A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8-45FC-88E5-593ACE3D9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8.26'!$V$4:$Z$4</c:f>
              <c:numCache>
                <c:formatCode>#,##0</c:formatCode>
                <c:ptCount val="5"/>
                <c:pt idx="0">
                  <c:v>100993</c:v>
                </c:pt>
                <c:pt idx="1">
                  <c:v>105485</c:v>
                </c:pt>
                <c:pt idx="2">
                  <c:v>112197</c:v>
                </c:pt>
                <c:pt idx="3">
                  <c:v>118984</c:v>
                </c:pt>
                <c:pt idx="4">
                  <c:v>125864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9-479E-8452-F83D2860EA79}"/>
            </c:ext>
          </c:extLst>
        </c:ser>
        <c:ser>
          <c:idx val="1"/>
          <c:order val="1"/>
          <c:tx>
            <c:strRef>
              <c:f>'Table 8.26'!$S$7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8.26'!$V$7:$Z$7</c:f>
              <c:numCache>
                <c:formatCode>#,##0</c:formatCode>
                <c:ptCount val="5"/>
                <c:pt idx="0">
                  <c:v>73685</c:v>
                </c:pt>
                <c:pt idx="1">
                  <c:v>76711</c:v>
                </c:pt>
                <c:pt idx="2">
                  <c:v>79659</c:v>
                </c:pt>
                <c:pt idx="3">
                  <c:v>83328</c:v>
                </c:pt>
                <c:pt idx="4">
                  <c:v>86518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9-479E-8452-F83D2860EA79}"/>
            </c:ext>
          </c:extLst>
        </c:ser>
        <c:ser>
          <c:idx val="2"/>
          <c:order val="2"/>
          <c:tx>
            <c:strRef>
              <c:f>'Table 8.26'!$S$11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8.26'!$V$11:$Z$11</c:f>
              <c:numCache>
                <c:formatCode>#,##0</c:formatCode>
                <c:ptCount val="5"/>
                <c:pt idx="0">
                  <c:v>90251</c:v>
                </c:pt>
                <c:pt idx="1">
                  <c:v>93589</c:v>
                </c:pt>
                <c:pt idx="2">
                  <c:v>99299</c:v>
                </c:pt>
                <c:pt idx="3">
                  <c:v>105222</c:v>
                </c:pt>
                <c:pt idx="4">
                  <c:v>111283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9-479E-8452-F83D2860EA79}"/>
            </c:ext>
          </c:extLst>
        </c:ser>
        <c:ser>
          <c:idx val="3"/>
          <c:order val="3"/>
          <c:tx>
            <c:strRef>
              <c:f>'Table 8.26'!$S$12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8.26'!$V$12:$Z$12</c:f>
              <c:numCache>
                <c:formatCode>#,##0</c:formatCode>
                <c:ptCount val="5"/>
                <c:pt idx="0">
                  <c:v>10742</c:v>
                </c:pt>
                <c:pt idx="1">
                  <c:v>11896</c:v>
                </c:pt>
                <c:pt idx="2">
                  <c:v>12898</c:v>
                </c:pt>
                <c:pt idx="3">
                  <c:v>13762</c:v>
                </c:pt>
                <c:pt idx="4">
                  <c:v>14587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D9-479E-8452-F83D2860E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8.26'!$AB$15:$AB$33</c:f>
              <c:numCache>
                <c:formatCode>0.0%</c:formatCode>
                <c:ptCount val="19"/>
                <c:pt idx="0">
                  <c:v>1.4174141725526963E-2</c:v>
                </c:pt>
                <c:pt idx="1">
                  <c:v>6.5944717669211761E-4</c:v>
                </c:pt>
                <c:pt idx="2">
                  <c:v>0.12197389224792035</c:v>
                </c:pt>
                <c:pt idx="3">
                  <c:v>7.4604927579987766E-3</c:v>
                </c:pt>
                <c:pt idx="4">
                  <c:v>5.8428608884263045E-2</c:v>
                </c:pt>
                <c:pt idx="5">
                  <c:v>5.3399331018647259E-2</c:v>
                </c:pt>
                <c:pt idx="6">
                  <c:v>8.8135512422236884E-2</c:v>
                </c:pt>
                <c:pt idx="7">
                  <c:v>6.956770456766484E-2</c:v>
                </c:pt>
                <c:pt idx="8">
                  <c:v>4.6153357221741097E-2</c:v>
                </c:pt>
                <c:pt idx="9">
                  <c:v>1.0479648506709677E-2</c:v>
                </c:pt>
                <c:pt idx="10">
                  <c:v>3.4180021134090244E-2</c:v>
                </c:pt>
                <c:pt idx="11">
                  <c:v>1.2164019608622073E-2</c:v>
                </c:pt>
                <c:pt idx="12">
                  <c:v>5.8587511818405727E-2</c:v>
                </c:pt>
                <c:pt idx="13">
                  <c:v>0.16773793728101188</c:v>
                </c:pt>
                <c:pt idx="14">
                  <c:v>3.6706577786958836E-2</c:v>
                </c:pt>
                <c:pt idx="15">
                  <c:v>3.1772641681828653E-2</c:v>
                </c:pt>
                <c:pt idx="16">
                  <c:v>9.9362004719417141E-2</c:v>
                </c:pt>
                <c:pt idx="17">
                  <c:v>1.1067589363037589E-2</c:v>
                </c:pt>
                <c:pt idx="18">
                  <c:v>4.0615589966868738E-2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D-4752-8A61-75C7B0EF7F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0D-4752-8A61-75C7B0EF7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8.26'!$Z$44:$Z$60</c:f>
              <c:numCache>
                <c:formatCode>#,##0</c:formatCode>
                <c:ptCount val="17"/>
                <c:pt idx="0">
                  <c:v>15</c:v>
                </c:pt>
                <c:pt idx="1">
                  <c:v>681</c:v>
                </c:pt>
                <c:pt idx="2">
                  <c:v>3458</c:v>
                </c:pt>
                <c:pt idx="3">
                  <c:v>9065</c:v>
                </c:pt>
                <c:pt idx="4">
                  <c:v>13063</c:v>
                </c:pt>
                <c:pt idx="5">
                  <c:v>11105</c:v>
                </c:pt>
                <c:pt idx="6">
                  <c:v>9128</c:v>
                </c:pt>
                <c:pt idx="7">
                  <c:v>6362</c:v>
                </c:pt>
                <c:pt idx="8">
                  <c:v>5553</c:v>
                </c:pt>
                <c:pt idx="9">
                  <c:v>4780</c:v>
                </c:pt>
                <c:pt idx="10">
                  <c:v>3915</c:v>
                </c:pt>
                <c:pt idx="11">
                  <c:v>2935</c:v>
                </c:pt>
                <c:pt idx="12">
                  <c:v>1312</c:v>
                </c:pt>
                <c:pt idx="13">
                  <c:v>550</c:v>
                </c:pt>
                <c:pt idx="14">
                  <c:v>146</c:v>
                </c:pt>
                <c:pt idx="15">
                  <c:v>79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5D-4345-AF59-29B7937C4D4A}"/>
            </c:ext>
          </c:extLst>
        </c:ser>
        <c:ser>
          <c:idx val="1"/>
          <c:order val="1"/>
          <c:tx>
            <c:strRef>
              <c:f>'Table 8.26'!$S$62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8.26'!$Z$63:$Z$79</c:f>
              <c:numCache>
                <c:formatCode>#,##0</c:formatCode>
                <c:ptCount val="17"/>
                <c:pt idx="0">
                  <c:v>14</c:v>
                </c:pt>
                <c:pt idx="1">
                  <c:v>832</c:v>
                </c:pt>
                <c:pt idx="2">
                  <c:v>2875</c:v>
                </c:pt>
                <c:pt idx="3">
                  <c:v>6503</c:v>
                </c:pt>
                <c:pt idx="4">
                  <c:v>9535</c:v>
                </c:pt>
                <c:pt idx="5">
                  <c:v>8106</c:v>
                </c:pt>
                <c:pt idx="6">
                  <c:v>6296</c:v>
                </c:pt>
                <c:pt idx="7">
                  <c:v>4708</c:v>
                </c:pt>
                <c:pt idx="8">
                  <c:v>4521</c:v>
                </c:pt>
                <c:pt idx="9">
                  <c:v>3676</c:v>
                </c:pt>
                <c:pt idx="10">
                  <c:v>3070</c:v>
                </c:pt>
                <c:pt idx="11">
                  <c:v>2091</c:v>
                </c:pt>
                <c:pt idx="12">
                  <c:v>926</c:v>
                </c:pt>
                <c:pt idx="13">
                  <c:v>305</c:v>
                </c:pt>
                <c:pt idx="14">
                  <c:v>114</c:v>
                </c:pt>
                <c:pt idx="15">
                  <c:v>67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5D-4345-AF59-29B7937C4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8.26'!$Z$83:$Z$90</c:f>
              <c:numCache>
                <c:formatCode>#,##0</c:formatCode>
                <c:ptCount val="8"/>
                <c:pt idx="0">
                  <c:v>3851</c:v>
                </c:pt>
                <c:pt idx="1">
                  <c:v>5250</c:v>
                </c:pt>
                <c:pt idx="2">
                  <c:v>7364</c:v>
                </c:pt>
                <c:pt idx="3">
                  <c:v>2142</c:v>
                </c:pt>
                <c:pt idx="4">
                  <c:v>2380</c:v>
                </c:pt>
                <c:pt idx="5">
                  <c:v>2430</c:v>
                </c:pt>
                <c:pt idx="6">
                  <c:v>5836</c:v>
                </c:pt>
                <c:pt idx="7">
                  <c:v>9794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8-46EB-8BD4-F2531CED4195}"/>
            </c:ext>
          </c:extLst>
        </c:ser>
        <c:ser>
          <c:idx val="1"/>
          <c:order val="1"/>
          <c:tx>
            <c:strRef>
              <c:f>'Table 8.26'!$S$92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8.26'!$Z$93:$Z$100</c:f>
              <c:numCache>
                <c:formatCode>#,##0</c:formatCode>
                <c:ptCount val="8"/>
                <c:pt idx="0">
                  <c:v>2533</c:v>
                </c:pt>
                <c:pt idx="1">
                  <c:v>5551</c:v>
                </c:pt>
                <c:pt idx="2">
                  <c:v>1468</c:v>
                </c:pt>
                <c:pt idx="3">
                  <c:v>5503</c:v>
                </c:pt>
                <c:pt idx="4">
                  <c:v>5163</c:v>
                </c:pt>
                <c:pt idx="5">
                  <c:v>3599</c:v>
                </c:pt>
                <c:pt idx="6">
                  <c:v>970</c:v>
                </c:pt>
                <c:pt idx="7">
                  <c:v>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8-46EB-8BD4-F2531CED4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8.3'!$V$4:$Z$4</c:f>
              <c:numCache>
                <c:formatCode>#,##0</c:formatCode>
                <c:ptCount val="5"/>
                <c:pt idx="0">
                  <c:v>71048</c:v>
                </c:pt>
                <c:pt idx="1">
                  <c:v>71700</c:v>
                </c:pt>
                <c:pt idx="2">
                  <c:v>75250</c:v>
                </c:pt>
                <c:pt idx="3">
                  <c:v>77387</c:v>
                </c:pt>
                <c:pt idx="4">
                  <c:v>81572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8-4144-BA64-725588968A3D}"/>
            </c:ext>
          </c:extLst>
        </c:ser>
        <c:ser>
          <c:idx val="1"/>
          <c:order val="1"/>
          <c:tx>
            <c:strRef>
              <c:f>'Table 8.3'!$S$7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8.3'!$V$7:$Z$7</c:f>
              <c:numCache>
                <c:formatCode>#,##0</c:formatCode>
                <c:ptCount val="5"/>
                <c:pt idx="0">
                  <c:v>51310</c:v>
                </c:pt>
                <c:pt idx="1">
                  <c:v>52140</c:v>
                </c:pt>
                <c:pt idx="2">
                  <c:v>53638</c:v>
                </c:pt>
                <c:pt idx="3">
                  <c:v>55529</c:v>
                </c:pt>
                <c:pt idx="4">
                  <c:v>57450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8-4144-BA64-725588968A3D}"/>
            </c:ext>
          </c:extLst>
        </c:ser>
        <c:ser>
          <c:idx val="2"/>
          <c:order val="2"/>
          <c:tx>
            <c:strRef>
              <c:f>'Table 8.3'!$S$11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8.3'!$V$11:$Z$11</c:f>
              <c:numCache>
                <c:formatCode>#,##0</c:formatCode>
                <c:ptCount val="5"/>
                <c:pt idx="0">
                  <c:v>64485</c:v>
                </c:pt>
                <c:pt idx="1">
                  <c:v>64861</c:v>
                </c:pt>
                <c:pt idx="2">
                  <c:v>68178</c:v>
                </c:pt>
                <c:pt idx="3">
                  <c:v>70024</c:v>
                </c:pt>
                <c:pt idx="4">
                  <c:v>74151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8-4144-BA64-725588968A3D}"/>
            </c:ext>
          </c:extLst>
        </c:ser>
        <c:ser>
          <c:idx val="3"/>
          <c:order val="3"/>
          <c:tx>
            <c:strRef>
              <c:f>'Table 8.3'!$S$12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8.3'!$V$12:$Z$12</c:f>
              <c:numCache>
                <c:formatCode>#,##0</c:formatCode>
                <c:ptCount val="5"/>
                <c:pt idx="0">
                  <c:v>6566</c:v>
                </c:pt>
                <c:pt idx="1">
                  <c:v>6837</c:v>
                </c:pt>
                <c:pt idx="2">
                  <c:v>7072</c:v>
                </c:pt>
                <c:pt idx="3">
                  <c:v>7361</c:v>
                </c:pt>
                <c:pt idx="4">
                  <c:v>7422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C8-4144-BA64-725588968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8.26'!$V$8:$Z$8</c:f>
              <c:numCache>
                <c:formatCode>#,##0</c:formatCode>
                <c:ptCount val="5"/>
                <c:pt idx="0">
                  <c:v>37434</c:v>
                </c:pt>
                <c:pt idx="1">
                  <c:v>38356.9</c:v>
                </c:pt>
                <c:pt idx="2">
                  <c:v>38438</c:v>
                </c:pt>
                <c:pt idx="3">
                  <c:v>39050.86</c:v>
                </c:pt>
                <c:pt idx="4">
                  <c:v>38504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D2-4BD2-9358-39801D285A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D2-4BD2-9358-39801D285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8.27'!$U$4:$Y$4</c:f>
              <c:numCache>
                <c:formatCode>#,##0</c:formatCode>
                <c:ptCount val="5"/>
                <c:pt idx="1">
                  <c:v>167669</c:v>
                </c:pt>
                <c:pt idx="2">
                  <c:v>169672</c:v>
                </c:pt>
                <c:pt idx="3">
                  <c:v>181898</c:v>
                </c:pt>
                <c:pt idx="4">
                  <c:v>190839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63-4EEB-BDC1-3A1AE8F1C871}"/>
            </c:ext>
          </c:extLst>
        </c:ser>
        <c:ser>
          <c:idx val="1"/>
          <c:order val="1"/>
          <c:tx>
            <c:strRef>
              <c:f>'Table 8.27'!$S$7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8.27'!$U$7:$Y$7</c:f>
              <c:numCache>
                <c:formatCode>#,##0</c:formatCode>
                <c:ptCount val="5"/>
                <c:pt idx="1">
                  <c:v>119925</c:v>
                </c:pt>
                <c:pt idx="2">
                  <c:v>122459</c:v>
                </c:pt>
                <c:pt idx="3">
                  <c:v>127904</c:v>
                </c:pt>
                <c:pt idx="4">
                  <c:v>132952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63-4EEB-BDC1-3A1AE8F1C871}"/>
            </c:ext>
          </c:extLst>
        </c:ser>
        <c:ser>
          <c:idx val="2"/>
          <c:order val="2"/>
          <c:tx>
            <c:strRef>
              <c:f>'Table 8.27'!$S$11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8.27'!$U$11:$Y$11</c:f>
              <c:numCache>
                <c:formatCode>#,##0</c:formatCode>
                <c:ptCount val="5"/>
                <c:pt idx="1">
                  <c:v>152179</c:v>
                </c:pt>
                <c:pt idx="2">
                  <c:v>153839</c:v>
                </c:pt>
                <c:pt idx="3">
                  <c:v>165210</c:v>
                </c:pt>
                <c:pt idx="4">
                  <c:v>173160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63-4EEB-BDC1-3A1AE8F1C871}"/>
            </c:ext>
          </c:extLst>
        </c:ser>
        <c:ser>
          <c:idx val="3"/>
          <c:order val="3"/>
          <c:tx>
            <c:strRef>
              <c:f>'Table 8.27'!$S$12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8.27'!$U$12:$Y$12</c:f>
              <c:numCache>
                <c:formatCode>#,##0</c:formatCode>
                <c:ptCount val="5"/>
                <c:pt idx="1">
                  <c:v>15490</c:v>
                </c:pt>
                <c:pt idx="2">
                  <c:v>15833</c:v>
                </c:pt>
                <c:pt idx="3">
                  <c:v>16688</c:v>
                </c:pt>
                <c:pt idx="4">
                  <c:v>17679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63-4EEB-BDC1-3A1AE8F1C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8.27'!$AB$15:$AB$33</c:f>
              <c:numCache>
                <c:formatCode>0.0%</c:formatCode>
                <c:ptCount val="19"/>
                <c:pt idx="0">
                  <c:v>9.964711473321267E-3</c:v>
                </c:pt>
                <c:pt idx="1">
                  <c:v>2.7755589035278415E-3</c:v>
                </c:pt>
                <c:pt idx="2">
                  <c:v>5.4151204764456666E-2</c:v>
                </c:pt>
                <c:pt idx="3">
                  <c:v>8.2963427334957884E-3</c:v>
                </c:pt>
                <c:pt idx="4">
                  <c:v>8.281681311236716E-2</c:v>
                </c:pt>
                <c:pt idx="5">
                  <c:v>3.2229850655719469E-2</c:v>
                </c:pt>
                <c:pt idx="6">
                  <c:v>0.10176543746650624</c:v>
                </c:pt>
                <c:pt idx="7">
                  <c:v>7.5258597154672952E-2</c:v>
                </c:pt>
                <c:pt idx="8">
                  <c:v>3.6648499984833015E-2</c:v>
                </c:pt>
                <c:pt idx="9">
                  <c:v>9.8484312278182794E-3</c:v>
                </c:pt>
                <c:pt idx="10">
                  <c:v>4.3246140001415585E-2</c:v>
                </c:pt>
                <c:pt idx="11">
                  <c:v>1.6314624010353999E-2</c:v>
                </c:pt>
                <c:pt idx="12">
                  <c:v>5.9550652686073673E-2</c:v>
                </c:pt>
                <c:pt idx="13">
                  <c:v>8.931333987199061E-2</c:v>
                </c:pt>
                <c:pt idx="14">
                  <c:v>7.9798582392137427E-2</c:v>
                </c:pt>
                <c:pt idx="15">
                  <c:v>7.0071487072670094E-2</c:v>
                </c:pt>
                <c:pt idx="16">
                  <c:v>0.14027442137938706</c:v>
                </c:pt>
                <c:pt idx="17">
                  <c:v>2.2381419427901193E-2</c:v>
                </c:pt>
                <c:pt idx="18">
                  <c:v>3.400944397819998E-2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9-4164-9CEA-CDDEA5B1B9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A9-4164-9CEA-CDDEA5B1B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8.27'!$Y$44:$Y$60</c:f>
              <c:numCache>
                <c:formatCode>#,##0</c:formatCode>
                <c:ptCount val="17"/>
                <c:pt idx="0">
                  <c:v>42</c:v>
                </c:pt>
                <c:pt idx="1">
                  <c:v>1937</c:v>
                </c:pt>
                <c:pt idx="2">
                  <c:v>5530</c:v>
                </c:pt>
                <c:pt idx="3">
                  <c:v>10357</c:v>
                </c:pt>
                <c:pt idx="4">
                  <c:v>12199</c:v>
                </c:pt>
                <c:pt idx="5">
                  <c:v>10923</c:v>
                </c:pt>
                <c:pt idx="6">
                  <c:v>9652</c:v>
                </c:pt>
                <c:pt idx="7">
                  <c:v>9055</c:v>
                </c:pt>
                <c:pt idx="8">
                  <c:v>9192</c:v>
                </c:pt>
                <c:pt idx="9">
                  <c:v>8291</c:v>
                </c:pt>
                <c:pt idx="10">
                  <c:v>7458</c:v>
                </c:pt>
                <c:pt idx="11">
                  <c:v>5930</c:v>
                </c:pt>
                <c:pt idx="12">
                  <c:v>2889</c:v>
                </c:pt>
                <c:pt idx="13">
                  <c:v>1219</c:v>
                </c:pt>
                <c:pt idx="14">
                  <c:v>477</c:v>
                </c:pt>
                <c:pt idx="15">
                  <c:v>260</c:v>
                </c:pt>
                <c:pt idx="16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C-4226-A142-744623EBECDB}"/>
            </c:ext>
          </c:extLst>
        </c:ser>
        <c:ser>
          <c:idx val="1"/>
          <c:order val="1"/>
          <c:tx>
            <c:strRef>
              <c:f>'Table 8.27'!$S$62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8.27'!$Y$63:$Y$79</c:f>
              <c:numCache>
                <c:formatCode>#,##0</c:formatCode>
                <c:ptCount val="17"/>
                <c:pt idx="0">
                  <c:v>35</c:v>
                </c:pt>
                <c:pt idx="1">
                  <c:v>2225</c:v>
                </c:pt>
                <c:pt idx="2">
                  <c:v>6277</c:v>
                </c:pt>
                <c:pt idx="3">
                  <c:v>10351</c:v>
                </c:pt>
                <c:pt idx="4">
                  <c:v>11608</c:v>
                </c:pt>
                <c:pt idx="5">
                  <c:v>10573</c:v>
                </c:pt>
                <c:pt idx="6">
                  <c:v>9179</c:v>
                </c:pt>
                <c:pt idx="7">
                  <c:v>9121</c:v>
                </c:pt>
                <c:pt idx="8">
                  <c:v>9642</c:v>
                </c:pt>
                <c:pt idx="9">
                  <c:v>8586</c:v>
                </c:pt>
                <c:pt idx="10">
                  <c:v>8036</c:v>
                </c:pt>
                <c:pt idx="11">
                  <c:v>5505</c:v>
                </c:pt>
                <c:pt idx="12">
                  <c:v>2293</c:v>
                </c:pt>
                <c:pt idx="13">
                  <c:v>903</c:v>
                </c:pt>
                <c:pt idx="14">
                  <c:v>348</c:v>
                </c:pt>
                <c:pt idx="15">
                  <c:v>228</c:v>
                </c:pt>
                <c:pt idx="16">
                  <c:v>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C-4226-A142-744623EBE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8.27'!$Y$83:$Y$90</c:f>
              <c:numCache>
                <c:formatCode>#,##0</c:formatCode>
                <c:ptCount val="8"/>
                <c:pt idx="0">
                  <c:v>7590</c:v>
                </c:pt>
                <c:pt idx="1">
                  <c:v>9792</c:v>
                </c:pt>
                <c:pt idx="2">
                  <c:v>12839</c:v>
                </c:pt>
                <c:pt idx="3">
                  <c:v>4622</c:v>
                </c:pt>
                <c:pt idx="4">
                  <c:v>3266</c:v>
                </c:pt>
                <c:pt idx="5">
                  <c:v>3886</c:v>
                </c:pt>
                <c:pt idx="6">
                  <c:v>5540</c:v>
                </c:pt>
                <c:pt idx="7">
                  <c:v>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F-45CD-95CB-79B62FEF16E2}"/>
            </c:ext>
          </c:extLst>
        </c:ser>
        <c:ser>
          <c:idx val="1"/>
          <c:order val="1"/>
          <c:tx>
            <c:strRef>
              <c:f>'Table 8.27'!$S$92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8.27'!$Y$93:$Y$100</c:f>
              <c:numCache>
                <c:formatCode>#,##0</c:formatCode>
                <c:ptCount val="8"/>
                <c:pt idx="0">
                  <c:v>5492</c:v>
                </c:pt>
                <c:pt idx="1">
                  <c:v>14961</c:v>
                </c:pt>
                <c:pt idx="2">
                  <c:v>2334</c:v>
                </c:pt>
                <c:pt idx="3">
                  <c:v>10320</c:v>
                </c:pt>
                <c:pt idx="4">
                  <c:v>10976</c:v>
                </c:pt>
                <c:pt idx="5">
                  <c:v>7036</c:v>
                </c:pt>
                <c:pt idx="6">
                  <c:v>667</c:v>
                </c:pt>
                <c:pt idx="7">
                  <c:v>3715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F-45CD-95CB-79B62FEF1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8.27'!$U$8:$Y$8</c:f>
              <c:numCache>
                <c:formatCode>#,##0</c:formatCode>
                <c:ptCount val="5"/>
                <c:pt idx="1">
                  <c:v>37670.6</c:v>
                </c:pt>
                <c:pt idx="2">
                  <c:v>39089.339999999997</c:v>
                </c:pt>
                <c:pt idx="3">
                  <c:v>39118</c:v>
                </c:pt>
                <c:pt idx="4">
                  <c:v>40571.449999999997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7-4720-A86B-699172A02F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7-4720-A86B-699172A02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8.27'!$V$4:$Z$4</c:f>
              <c:numCache>
                <c:formatCode>#,##0</c:formatCode>
                <c:ptCount val="5"/>
                <c:pt idx="0">
                  <c:v>167669</c:v>
                </c:pt>
                <c:pt idx="1">
                  <c:v>169672</c:v>
                </c:pt>
                <c:pt idx="2">
                  <c:v>181898</c:v>
                </c:pt>
                <c:pt idx="3">
                  <c:v>190839</c:v>
                </c:pt>
                <c:pt idx="4">
                  <c:v>197794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05-46CD-A156-4E48B1C62902}"/>
            </c:ext>
          </c:extLst>
        </c:ser>
        <c:ser>
          <c:idx val="1"/>
          <c:order val="1"/>
          <c:tx>
            <c:strRef>
              <c:f>'Table 8.27'!$S$7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8.27'!$V$7:$Z$7</c:f>
              <c:numCache>
                <c:formatCode>#,##0</c:formatCode>
                <c:ptCount val="5"/>
                <c:pt idx="0">
                  <c:v>119925</c:v>
                </c:pt>
                <c:pt idx="1">
                  <c:v>122459</c:v>
                </c:pt>
                <c:pt idx="2">
                  <c:v>127904</c:v>
                </c:pt>
                <c:pt idx="3">
                  <c:v>132952</c:v>
                </c:pt>
                <c:pt idx="4">
                  <c:v>137917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05-46CD-A156-4E48B1C62902}"/>
            </c:ext>
          </c:extLst>
        </c:ser>
        <c:ser>
          <c:idx val="2"/>
          <c:order val="2"/>
          <c:tx>
            <c:strRef>
              <c:f>'Table 8.27'!$S$11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8.27'!$V$11:$Z$11</c:f>
              <c:numCache>
                <c:formatCode>#,##0</c:formatCode>
                <c:ptCount val="5"/>
                <c:pt idx="0">
                  <c:v>152179</c:v>
                </c:pt>
                <c:pt idx="1">
                  <c:v>153839</c:v>
                </c:pt>
                <c:pt idx="2">
                  <c:v>165210</c:v>
                </c:pt>
                <c:pt idx="3">
                  <c:v>173160</c:v>
                </c:pt>
                <c:pt idx="4">
                  <c:v>179375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05-46CD-A156-4E48B1C62902}"/>
            </c:ext>
          </c:extLst>
        </c:ser>
        <c:ser>
          <c:idx val="3"/>
          <c:order val="3"/>
          <c:tx>
            <c:strRef>
              <c:f>'Table 8.27'!$S$12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8.27'!$V$12:$Z$12</c:f>
              <c:numCache>
                <c:formatCode>#,##0</c:formatCode>
                <c:ptCount val="5"/>
                <c:pt idx="0">
                  <c:v>15490</c:v>
                </c:pt>
                <c:pt idx="1">
                  <c:v>15833</c:v>
                </c:pt>
                <c:pt idx="2">
                  <c:v>16688</c:v>
                </c:pt>
                <c:pt idx="3">
                  <c:v>17679</c:v>
                </c:pt>
                <c:pt idx="4">
                  <c:v>18419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05-46CD-A156-4E48B1C62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8.27'!$AB$15:$AB$33</c:f>
              <c:numCache>
                <c:formatCode>0.0%</c:formatCode>
                <c:ptCount val="19"/>
                <c:pt idx="0">
                  <c:v>9.964711473321267E-3</c:v>
                </c:pt>
                <c:pt idx="1">
                  <c:v>2.7755589035278415E-3</c:v>
                </c:pt>
                <c:pt idx="2">
                  <c:v>5.4151204764456666E-2</c:v>
                </c:pt>
                <c:pt idx="3">
                  <c:v>8.2963427334957884E-3</c:v>
                </c:pt>
                <c:pt idx="4">
                  <c:v>8.281681311236716E-2</c:v>
                </c:pt>
                <c:pt idx="5">
                  <c:v>3.2229850655719469E-2</c:v>
                </c:pt>
                <c:pt idx="6">
                  <c:v>0.10176543746650624</c:v>
                </c:pt>
                <c:pt idx="7">
                  <c:v>7.5258597154672952E-2</c:v>
                </c:pt>
                <c:pt idx="8">
                  <c:v>3.6648499984833015E-2</c:v>
                </c:pt>
                <c:pt idx="9">
                  <c:v>9.8484312278182794E-3</c:v>
                </c:pt>
                <c:pt idx="10">
                  <c:v>4.3246140001415585E-2</c:v>
                </c:pt>
                <c:pt idx="11">
                  <c:v>1.6314624010353999E-2</c:v>
                </c:pt>
                <c:pt idx="12">
                  <c:v>5.9550652686073673E-2</c:v>
                </c:pt>
                <c:pt idx="13">
                  <c:v>8.931333987199061E-2</c:v>
                </c:pt>
                <c:pt idx="14">
                  <c:v>7.9798582392137427E-2</c:v>
                </c:pt>
                <c:pt idx="15">
                  <c:v>7.0071487072670094E-2</c:v>
                </c:pt>
                <c:pt idx="16">
                  <c:v>0.14027442137938706</c:v>
                </c:pt>
                <c:pt idx="17">
                  <c:v>2.2381419427901193E-2</c:v>
                </c:pt>
                <c:pt idx="18">
                  <c:v>3.400944397819998E-2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2-44CC-8BB5-DC725C81AD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2-44CC-8BB5-DC725C81A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8.27'!$Z$44:$Z$60</c:f>
              <c:numCache>
                <c:formatCode>#,##0</c:formatCode>
                <c:ptCount val="17"/>
                <c:pt idx="0">
                  <c:v>36</c:v>
                </c:pt>
                <c:pt idx="1">
                  <c:v>2092</c:v>
                </c:pt>
                <c:pt idx="2">
                  <c:v>5618</c:v>
                </c:pt>
                <c:pt idx="3">
                  <c:v>10752</c:v>
                </c:pt>
                <c:pt idx="4">
                  <c:v>13000</c:v>
                </c:pt>
                <c:pt idx="5">
                  <c:v>11386</c:v>
                </c:pt>
                <c:pt idx="6">
                  <c:v>10106</c:v>
                </c:pt>
                <c:pt idx="7">
                  <c:v>8982</c:v>
                </c:pt>
                <c:pt idx="8">
                  <c:v>9402</c:v>
                </c:pt>
                <c:pt idx="9">
                  <c:v>8062</c:v>
                </c:pt>
                <c:pt idx="10">
                  <c:v>7609</c:v>
                </c:pt>
                <c:pt idx="11">
                  <c:v>6215</c:v>
                </c:pt>
                <c:pt idx="12">
                  <c:v>3211</c:v>
                </c:pt>
                <c:pt idx="13">
                  <c:v>1271</c:v>
                </c:pt>
                <c:pt idx="14">
                  <c:v>480</c:v>
                </c:pt>
                <c:pt idx="15">
                  <c:v>243</c:v>
                </c:pt>
                <c:pt idx="16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CD-4822-AF66-DF11F6D41DB7}"/>
            </c:ext>
          </c:extLst>
        </c:ser>
        <c:ser>
          <c:idx val="1"/>
          <c:order val="1"/>
          <c:tx>
            <c:strRef>
              <c:f>'Table 8.27'!$S$62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8.27'!$Z$63:$Z$79</c:f>
              <c:numCache>
                <c:formatCode>#,##0</c:formatCode>
                <c:ptCount val="17"/>
                <c:pt idx="0">
                  <c:v>33</c:v>
                </c:pt>
                <c:pt idx="1">
                  <c:v>2552</c:v>
                </c:pt>
                <c:pt idx="2">
                  <c:v>6195</c:v>
                </c:pt>
                <c:pt idx="3">
                  <c:v>10654</c:v>
                </c:pt>
                <c:pt idx="4">
                  <c:v>12381</c:v>
                </c:pt>
                <c:pt idx="5">
                  <c:v>11151</c:v>
                </c:pt>
                <c:pt idx="6">
                  <c:v>9855</c:v>
                </c:pt>
                <c:pt idx="7">
                  <c:v>9339</c:v>
                </c:pt>
                <c:pt idx="8">
                  <c:v>9745</c:v>
                </c:pt>
                <c:pt idx="9">
                  <c:v>8771</c:v>
                </c:pt>
                <c:pt idx="10">
                  <c:v>8354</c:v>
                </c:pt>
                <c:pt idx="11">
                  <c:v>5864</c:v>
                </c:pt>
                <c:pt idx="12">
                  <c:v>2530</c:v>
                </c:pt>
                <c:pt idx="13">
                  <c:v>971</c:v>
                </c:pt>
                <c:pt idx="14">
                  <c:v>378</c:v>
                </c:pt>
                <c:pt idx="15">
                  <c:v>215</c:v>
                </c:pt>
                <c:pt idx="16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CD-4822-AF66-DF11F6D41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8.27'!$Z$83:$Z$90</c:f>
              <c:numCache>
                <c:formatCode>#,##0</c:formatCode>
                <c:ptCount val="8"/>
                <c:pt idx="0">
                  <c:v>7883</c:v>
                </c:pt>
                <c:pt idx="1">
                  <c:v>10331</c:v>
                </c:pt>
                <c:pt idx="2">
                  <c:v>13291</c:v>
                </c:pt>
                <c:pt idx="3">
                  <c:v>4838</c:v>
                </c:pt>
                <c:pt idx="4">
                  <c:v>3388</c:v>
                </c:pt>
                <c:pt idx="5">
                  <c:v>4014</c:v>
                </c:pt>
                <c:pt idx="6">
                  <c:v>5700</c:v>
                </c:pt>
                <c:pt idx="7">
                  <c:v>8561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B-44EA-8F67-F4298F8958DF}"/>
            </c:ext>
          </c:extLst>
        </c:ser>
        <c:ser>
          <c:idx val="1"/>
          <c:order val="1"/>
          <c:tx>
            <c:strRef>
              <c:f>'Table 8.27'!$S$92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8.27'!$Z$93:$Z$100</c:f>
              <c:numCache>
                <c:formatCode>#,##0</c:formatCode>
                <c:ptCount val="8"/>
                <c:pt idx="0">
                  <c:v>5761</c:v>
                </c:pt>
                <c:pt idx="1">
                  <c:v>15897</c:v>
                </c:pt>
                <c:pt idx="2">
                  <c:v>2477</c:v>
                </c:pt>
                <c:pt idx="3">
                  <c:v>11079</c:v>
                </c:pt>
                <c:pt idx="4">
                  <c:v>11201</c:v>
                </c:pt>
                <c:pt idx="5">
                  <c:v>7066</c:v>
                </c:pt>
                <c:pt idx="6">
                  <c:v>718</c:v>
                </c:pt>
                <c:pt idx="7">
                  <c:v>3955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B-44EA-8F67-F4298F895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8.3'!$AB$15:$AB$33</c:f>
              <c:numCache>
                <c:formatCode>0.0%</c:formatCode>
                <c:ptCount val="19"/>
                <c:pt idx="0">
                  <c:v>1.5311626538518119E-2</c:v>
                </c:pt>
                <c:pt idx="1">
                  <c:v>5.9456676310498703E-3</c:v>
                </c:pt>
                <c:pt idx="2">
                  <c:v>6.2227234835482766E-2</c:v>
                </c:pt>
                <c:pt idx="3">
                  <c:v>7.3922424361300447E-3</c:v>
                </c:pt>
                <c:pt idx="4">
                  <c:v>7.2904918354337267E-2</c:v>
                </c:pt>
                <c:pt idx="5">
                  <c:v>2.4984063158927084E-2</c:v>
                </c:pt>
                <c:pt idx="6">
                  <c:v>0.10143186387485902</c:v>
                </c:pt>
                <c:pt idx="7">
                  <c:v>8.0481047418231741E-2</c:v>
                </c:pt>
                <c:pt idx="8">
                  <c:v>2.9618006178590693E-2</c:v>
                </c:pt>
                <c:pt idx="9">
                  <c:v>1.4367675182660716E-2</c:v>
                </c:pt>
                <c:pt idx="10">
                  <c:v>2.9029568969744519E-2</c:v>
                </c:pt>
                <c:pt idx="11">
                  <c:v>1.3914088167508458E-2</c:v>
                </c:pt>
                <c:pt idx="12">
                  <c:v>5.587701662335115E-2</c:v>
                </c:pt>
                <c:pt idx="13">
                  <c:v>6.5978522041877111E-2</c:v>
                </c:pt>
                <c:pt idx="14">
                  <c:v>8.6769970087775219E-2</c:v>
                </c:pt>
                <c:pt idx="15">
                  <c:v>8.6022164468199866E-2</c:v>
                </c:pt>
                <c:pt idx="16">
                  <c:v>0.15407247584955622</c:v>
                </c:pt>
                <c:pt idx="17">
                  <c:v>2.7239739126170746E-2</c:v>
                </c:pt>
                <c:pt idx="18">
                  <c:v>3.1346540479576322E-2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2-4F20-A878-94CBFB49FA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52-4F20-A878-94CBFB49F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8.27'!$V$8:$Z$8</c:f>
              <c:numCache>
                <c:formatCode>#,##0</c:formatCode>
                <c:ptCount val="5"/>
                <c:pt idx="0">
                  <c:v>37670.6</c:v>
                </c:pt>
                <c:pt idx="1">
                  <c:v>39089.339999999997</c:v>
                </c:pt>
                <c:pt idx="2">
                  <c:v>39118</c:v>
                </c:pt>
                <c:pt idx="3">
                  <c:v>40571.449999999997</c:v>
                </c:pt>
                <c:pt idx="4">
                  <c:v>41858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F-4DFA-A4DC-B3D1F03614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F-4DFA-A4DC-B3D1F0361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8.28'!$U$4:$Y$4</c:f>
              <c:numCache>
                <c:formatCode>#,##0</c:formatCode>
                <c:ptCount val="5"/>
                <c:pt idx="1">
                  <c:v>48281</c:v>
                </c:pt>
                <c:pt idx="2">
                  <c:v>47952</c:v>
                </c:pt>
                <c:pt idx="3">
                  <c:v>49359</c:v>
                </c:pt>
                <c:pt idx="4">
                  <c:v>50809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C-4588-89C9-4C28D21BE14B}"/>
            </c:ext>
          </c:extLst>
        </c:ser>
        <c:ser>
          <c:idx val="1"/>
          <c:order val="1"/>
          <c:tx>
            <c:strRef>
              <c:f>'Table 8.28'!$S$7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8.28'!$U$7:$Y$7</c:f>
              <c:numCache>
                <c:formatCode>#,##0</c:formatCode>
                <c:ptCount val="5"/>
                <c:pt idx="1">
                  <c:v>34087</c:v>
                </c:pt>
                <c:pt idx="2">
                  <c:v>34261</c:v>
                </c:pt>
                <c:pt idx="3">
                  <c:v>34748</c:v>
                </c:pt>
                <c:pt idx="4">
                  <c:v>36081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6C-4588-89C9-4C28D21BE14B}"/>
            </c:ext>
          </c:extLst>
        </c:ser>
        <c:ser>
          <c:idx val="2"/>
          <c:order val="2"/>
          <c:tx>
            <c:strRef>
              <c:f>'Table 8.28'!$S$11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8.28'!$U$11:$Y$11</c:f>
              <c:numCache>
                <c:formatCode>#,##0</c:formatCode>
                <c:ptCount val="5"/>
                <c:pt idx="1">
                  <c:v>42463</c:v>
                </c:pt>
                <c:pt idx="2">
                  <c:v>42278</c:v>
                </c:pt>
                <c:pt idx="3">
                  <c:v>43680</c:v>
                </c:pt>
                <c:pt idx="4">
                  <c:v>44952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6C-4588-89C9-4C28D21BE14B}"/>
            </c:ext>
          </c:extLst>
        </c:ser>
        <c:ser>
          <c:idx val="3"/>
          <c:order val="3"/>
          <c:tx>
            <c:strRef>
              <c:f>'Table 8.28'!$S$12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8.28'!$U$12:$Y$12</c:f>
              <c:numCache>
                <c:formatCode>#,##0</c:formatCode>
                <c:ptCount val="5"/>
                <c:pt idx="1">
                  <c:v>5821</c:v>
                </c:pt>
                <c:pt idx="2">
                  <c:v>5675</c:v>
                </c:pt>
                <c:pt idx="3">
                  <c:v>5679</c:v>
                </c:pt>
                <c:pt idx="4">
                  <c:v>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6C-4588-89C9-4C28D21BE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8.28'!$AB$15:$AB$33</c:f>
              <c:numCache>
                <c:formatCode>0.0%</c:formatCode>
                <c:ptCount val="19"/>
                <c:pt idx="0">
                  <c:v>6.8259838786154575E-2</c:v>
                </c:pt>
                <c:pt idx="1">
                  <c:v>1.555239449976292E-3</c:v>
                </c:pt>
                <c:pt idx="2">
                  <c:v>8.6600284495021343E-2</c:v>
                </c:pt>
                <c:pt idx="3">
                  <c:v>1.4035087719298246E-2</c:v>
                </c:pt>
                <c:pt idx="4">
                  <c:v>5.9345661450924611E-2</c:v>
                </c:pt>
                <c:pt idx="5">
                  <c:v>3.4442863916548126E-2</c:v>
                </c:pt>
                <c:pt idx="6">
                  <c:v>9.5362731152204838E-2</c:v>
                </c:pt>
                <c:pt idx="7">
                  <c:v>6.302513039355144E-2</c:v>
                </c:pt>
                <c:pt idx="8">
                  <c:v>3.7515410146989094E-2</c:v>
                </c:pt>
                <c:pt idx="9">
                  <c:v>6.5623518255097206E-3</c:v>
                </c:pt>
                <c:pt idx="10">
                  <c:v>2.7292555713608346E-2</c:v>
                </c:pt>
                <c:pt idx="11">
                  <c:v>1.2290184921763869E-2</c:v>
                </c:pt>
                <c:pt idx="12">
                  <c:v>4.4172593646277854E-2</c:v>
                </c:pt>
                <c:pt idx="13">
                  <c:v>8.6239924134660972E-2</c:v>
                </c:pt>
                <c:pt idx="14">
                  <c:v>6.9549549549549547E-2</c:v>
                </c:pt>
                <c:pt idx="15">
                  <c:v>5.2574679943100992E-2</c:v>
                </c:pt>
                <c:pt idx="16">
                  <c:v>0.12984352773826457</c:v>
                </c:pt>
                <c:pt idx="17">
                  <c:v>1.1967757230915126E-2</c:v>
                </c:pt>
                <c:pt idx="18">
                  <c:v>3.611190137505927E-2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CA0-989D-794E225F5B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CA0-989D-794E225F5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8.28'!$Y$44:$Y$60</c:f>
              <c:numCache>
                <c:formatCode>#,##0</c:formatCode>
                <c:ptCount val="17"/>
                <c:pt idx="0">
                  <c:v>12</c:v>
                </c:pt>
                <c:pt idx="1">
                  <c:v>583</c:v>
                </c:pt>
                <c:pt idx="2">
                  <c:v>1809</c:v>
                </c:pt>
                <c:pt idx="3">
                  <c:v>2556</c:v>
                </c:pt>
                <c:pt idx="4">
                  <c:v>3197</c:v>
                </c:pt>
                <c:pt idx="5">
                  <c:v>2607</c:v>
                </c:pt>
                <c:pt idx="6">
                  <c:v>2457</c:v>
                </c:pt>
                <c:pt idx="7">
                  <c:v>2224</c:v>
                </c:pt>
                <c:pt idx="8">
                  <c:v>2426</c:v>
                </c:pt>
                <c:pt idx="9">
                  <c:v>2236</c:v>
                </c:pt>
                <c:pt idx="10">
                  <c:v>2174</c:v>
                </c:pt>
                <c:pt idx="11">
                  <c:v>1767</c:v>
                </c:pt>
                <c:pt idx="12">
                  <c:v>1013</c:v>
                </c:pt>
                <c:pt idx="13">
                  <c:v>437</c:v>
                </c:pt>
                <c:pt idx="14">
                  <c:v>203</c:v>
                </c:pt>
                <c:pt idx="15">
                  <c:v>110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2-45F0-B152-C9AADDFBC17C}"/>
            </c:ext>
          </c:extLst>
        </c:ser>
        <c:ser>
          <c:idx val="1"/>
          <c:order val="1"/>
          <c:tx>
            <c:strRef>
              <c:f>'Table 8.28'!$S$62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8.28'!$Y$63:$Y$79</c:f>
              <c:numCache>
                <c:formatCode>#,##0</c:formatCode>
                <c:ptCount val="17"/>
                <c:pt idx="0">
                  <c:v>16</c:v>
                </c:pt>
                <c:pt idx="1">
                  <c:v>776</c:v>
                </c:pt>
                <c:pt idx="2">
                  <c:v>1823</c:v>
                </c:pt>
                <c:pt idx="3">
                  <c:v>2728</c:v>
                </c:pt>
                <c:pt idx="4">
                  <c:v>3148</c:v>
                </c:pt>
                <c:pt idx="5">
                  <c:v>2419</c:v>
                </c:pt>
                <c:pt idx="6">
                  <c:v>2108</c:v>
                </c:pt>
                <c:pt idx="7">
                  <c:v>2168</c:v>
                </c:pt>
                <c:pt idx="8">
                  <c:v>2361</c:v>
                </c:pt>
                <c:pt idx="9">
                  <c:v>2331</c:v>
                </c:pt>
                <c:pt idx="10">
                  <c:v>2101</c:v>
                </c:pt>
                <c:pt idx="11">
                  <c:v>1486</c:v>
                </c:pt>
                <c:pt idx="12">
                  <c:v>755</c:v>
                </c:pt>
                <c:pt idx="13">
                  <c:v>304</c:v>
                </c:pt>
                <c:pt idx="14">
                  <c:v>144</c:v>
                </c:pt>
                <c:pt idx="15">
                  <c:v>115</c:v>
                </c:pt>
                <c:pt idx="16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2-45F0-B152-C9AADDFBC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8.28'!$Y$83:$Y$90</c:f>
              <c:numCache>
                <c:formatCode>#,##0</c:formatCode>
                <c:ptCount val="8"/>
                <c:pt idx="0">
                  <c:v>2328</c:v>
                </c:pt>
                <c:pt idx="1">
                  <c:v>1857</c:v>
                </c:pt>
                <c:pt idx="2">
                  <c:v>3160</c:v>
                </c:pt>
                <c:pt idx="3">
                  <c:v>778</c:v>
                </c:pt>
                <c:pt idx="4">
                  <c:v>753</c:v>
                </c:pt>
                <c:pt idx="5">
                  <c:v>962</c:v>
                </c:pt>
                <c:pt idx="6">
                  <c:v>1778</c:v>
                </c:pt>
                <c:pt idx="7">
                  <c:v>3147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DC-4C54-BAC7-E56D860BFADE}"/>
            </c:ext>
          </c:extLst>
        </c:ser>
        <c:ser>
          <c:idx val="1"/>
          <c:order val="1"/>
          <c:tx>
            <c:strRef>
              <c:f>'Table 8.28'!$S$92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8.28'!$Y$93:$Y$100</c:f>
              <c:numCache>
                <c:formatCode>#,##0</c:formatCode>
                <c:ptCount val="8"/>
                <c:pt idx="0">
                  <c:v>1500</c:v>
                </c:pt>
                <c:pt idx="1">
                  <c:v>3399</c:v>
                </c:pt>
                <c:pt idx="2">
                  <c:v>509</c:v>
                </c:pt>
                <c:pt idx="3">
                  <c:v>2339</c:v>
                </c:pt>
                <c:pt idx="4">
                  <c:v>2827</c:v>
                </c:pt>
                <c:pt idx="5">
                  <c:v>1779</c:v>
                </c:pt>
                <c:pt idx="6">
                  <c:v>108</c:v>
                </c:pt>
                <c:pt idx="7">
                  <c:v>1857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DC-4C54-BAC7-E56D860BF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8.28'!$U$8:$Y$8</c:f>
              <c:numCache>
                <c:formatCode>#,##0</c:formatCode>
                <c:ptCount val="5"/>
                <c:pt idx="1">
                  <c:v>34645</c:v>
                </c:pt>
                <c:pt idx="2">
                  <c:v>35920.14</c:v>
                </c:pt>
                <c:pt idx="3">
                  <c:v>36369.58</c:v>
                </c:pt>
                <c:pt idx="4">
                  <c:v>38262.120000000003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A-4DB3-B2ED-CBAC4AA5C0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4A-4DB3-B2ED-CBAC4AA5C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8.28'!$V$4:$Z$4</c:f>
              <c:numCache>
                <c:formatCode>#,##0</c:formatCode>
                <c:ptCount val="5"/>
                <c:pt idx="0">
                  <c:v>48281</c:v>
                </c:pt>
                <c:pt idx="1">
                  <c:v>47952</c:v>
                </c:pt>
                <c:pt idx="2">
                  <c:v>49359</c:v>
                </c:pt>
                <c:pt idx="3">
                  <c:v>50809</c:v>
                </c:pt>
                <c:pt idx="4">
                  <c:v>52724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B-47CD-B147-F1C134D23172}"/>
            </c:ext>
          </c:extLst>
        </c:ser>
        <c:ser>
          <c:idx val="1"/>
          <c:order val="1"/>
          <c:tx>
            <c:strRef>
              <c:f>'Table 8.28'!$S$7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8.28'!$V$7:$Z$7</c:f>
              <c:numCache>
                <c:formatCode>#,##0</c:formatCode>
                <c:ptCount val="5"/>
                <c:pt idx="0">
                  <c:v>34087</c:v>
                </c:pt>
                <c:pt idx="1">
                  <c:v>34261</c:v>
                </c:pt>
                <c:pt idx="2">
                  <c:v>34748</c:v>
                </c:pt>
                <c:pt idx="3">
                  <c:v>36081</c:v>
                </c:pt>
                <c:pt idx="4">
                  <c:v>36488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B-47CD-B147-F1C134D23172}"/>
            </c:ext>
          </c:extLst>
        </c:ser>
        <c:ser>
          <c:idx val="2"/>
          <c:order val="2"/>
          <c:tx>
            <c:strRef>
              <c:f>'Table 8.28'!$S$11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8.28'!$V$11:$Z$11</c:f>
              <c:numCache>
                <c:formatCode>#,##0</c:formatCode>
                <c:ptCount val="5"/>
                <c:pt idx="0">
                  <c:v>42463</c:v>
                </c:pt>
                <c:pt idx="1">
                  <c:v>42278</c:v>
                </c:pt>
                <c:pt idx="2">
                  <c:v>43680</c:v>
                </c:pt>
                <c:pt idx="3">
                  <c:v>44952</c:v>
                </c:pt>
                <c:pt idx="4">
                  <c:v>47128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B-47CD-B147-F1C134D23172}"/>
            </c:ext>
          </c:extLst>
        </c:ser>
        <c:ser>
          <c:idx val="3"/>
          <c:order val="3"/>
          <c:tx>
            <c:strRef>
              <c:f>'Table 8.28'!$S$12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8.28'!$V$12:$Z$12</c:f>
              <c:numCache>
                <c:formatCode>#,##0</c:formatCode>
                <c:ptCount val="5"/>
                <c:pt idx="0">
                  <c:v>5821</c:v>
                </c:pt>
                <c:pt idx="1">
                  <c:v>5675</c:v>
                </c:pt>
                <c:pt idx="2">
                  <c:v>5679</c:v>
                </c:pt>
                <c:pt idx="3">
                  <c:v>5857</c:v>
                </c:pt>
                <c:pt idx="4">
                  <c:v>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9B-47CD-B147-F1C134D23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8.28'!$AB$15:$AB$33</c:f>
              <c:numCache>
                <c:formatCode>0.0%</c:formatCode>
                <c:ptCount val="19"/>
                <c:pt idx="0">
                  <c:v>6.8259838786154575E-2</c:v>
                </c:pt>
                <c:pt idx="1">
                  <c:v>1.555239449976292E-3</c:v>
                </c:pt>
                <c:pt idx="2">
                  <c:v>8.6600284495021343E-2</c:v>
                </c:pt>
                <c:pt idx="3">
                  <c:v>1.4035087719298246E-2</c:v>
                </c:pt>
                <c:pt idx="4">
                  <c:v>5.9345661450924611E-2</c:v>
                </c:pt>
                <c:pt idx="5">
                  <c:v>3.4442863916548126E-2</c:v>
                </c:pt>
                <c:pt idx="6">
                  <c:v>9.5362731152204838E-2</c:v>
                </c:pt>
                <c:pt idx="7">
                  <c:v>6.302513039355144E-2</c:v>
                </c:pt>
                <c:pt idx="8">
                  <c:v>3.7515410146989094E-2</c:v>
                </c:pt>
                <c:pt idx="9">
                  <c:v>6.5623518255097206E-3</c:v>
                </c:pt>
                <c:pt idx="10">
                  <c:v>2.7292555713608346E-2</c:v>
                </c:pt>
                <c:pt idx="11">
                  <c:v>1.2290184921763869E-2</c:v>
                </c:pt>
                <c:pt idx="12">
                  <c:v>4.4172593646277854E-2</c:v>
                </c:pt>
                <c:pt idx="13">
                  <c:v>8.6239924134660972E-2</c:v>
                </c:pt>
                <c:pt idx="14">
                  <c:v>6.9549549549549547E-2</c:v>
                </c:pt>
                <c:pt idx="15">
                  <c:v>5.2574679943100992E-2</c:v>
                </c:pt>
                <c:pt idx="16">
                  <c:v>0.12984352773826457</c:v>
                </c:pt>
                <c:pt idx="17">
                  <c:v>1.1967757230915126E-2</c:v>
                </c:pt>
                <c:pt idx="18">
                  <c:v>3.611190137505927E-2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B-4BE9-A48A-72121D7EFD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AB-4BE9-A48A-72121D7EF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8.28'!$Z$44:$Z$60</c:f>
              <c:numCache>
                <c:formatCode>#,##0</c:formatCode>
                <c:ptCount val="17"/>
                <c:pt idx="0">
                  <c:v>15</c:v>
                </c:pt>
                <c:pt idx="1">
                  <c:v>696</c:v>
                </c:pt>
                <c:pt idx="2">
                  <c:v>1757</c:v>
                </c:pt>
                <c:pt idx="3">
                  <c:v>2705</c:v>
                </c:pt>
                <c:pt idx="4">
                  <c:v>3415</c:v>
                </c:pt>
                <c:pt idx="5">
                  <c:v>2710</c:v>
                </c:pt>
                <c:pt idx="6">
                  <c:v>2448</c:v>
                </c:pt>
                <c:pt idx="7">
                  <c:v>2211</c:v>
                </c:pt>
                <c:pt idx="8">
                  <c:v>2409</c:v>
                </c:pt>
                <c:pt idx="9">
                  <c:v>2316</c:v>
                </c:pt>
                <c:pt idx="10">
                  <c:v>2115</c:v>
                </c:pt>
                <c:pt idx="11">
                  <c:v>1773</c:v>
                </c:pt>
                <c:pt idx="12">
                  <c:v>1001</c:v>
                </c:pt>
                <c:pt idx="13">
                  <c:v>484</c:v>
                </c:pt>
                <c:pt idx="14">
                  <c:v>220</c:v>
                </c:pt>
                <c:pt idx="15">
                  <c:v>107</c:v>
                </c:pt>
                <c:pt idx="1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5-4867-A860-7D9C7F5E246C}"/>
            </c:ext>
          </c:extLst>
        </c:ser>
        <c:ser>
          <c:idx val="1"/>
          <c:order val="1"/>
          <c:tx>
            <c:strRef>
              <c:f>'Table 8.28'!$S$62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8.28'!$Z$63:$Z$79</c:f>
              <c:numCache>
                <c:formatCode>#,##0</c:formatCode>
                <c:ptCount val="17"/>
                <c:pt idx="0">
                  <c:v>8</c:v>
                </c:pt>
                <c:pt idx="1">
                  <c:v>760</c:v>
                </c:pt>
                <c:pt idx="2">
                  <c:v>1922</c:v>
                </c:pt>
                <c:pt idx="3">
                  <c:v>2825</c:v>
                </c:pt>
                <c:pt idx="4">
                  <c:v>3414</c:v>
                </c:pt>
                <c:pt idx="5">
                  <c:v>2617</c:v>
                </c:pt>
                <c:pt idx="6">
                  <c:v>2278</c:v>
                </c:pt>
                <c:pt idx="7">
                  <c:v>2209</c:v>
                </c:pt>
                <c:pt idx="8">
                  <c:v>2482</c:v>
                </c:pt>
                <c:pt idx="9">
                  <c:v>2385</c:v>
                </c:pt>
                <c:pt idx="10">
                  <c:v>2214</c:v>
                </c:pt>
                <c:pt idx="11">
                  <c:v>1627</c:v>
                </c:pt>
                <c:pt idx="12">
                  <c:v>833</c:v>
                </c:pt>
                <c:pt idx="13">
                  <c:v>356</c:v>
                </c:pt>
                <c:pt idx="14">
                  <c:v>162</c:v>
                </c:pt>
                <c:pt idx="15">
                  <c:v>107</c:v>
                </c:pt>
                <c:pt idx="1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5-4867-A860-7D9C7F5E2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8.28'!$Z$83:$Z$90</c:f>
              <c:numCache>
                <c:formatCode>#,##0</c:formatCode>
                <c:ptCount val="8"/>
                <c:pt idx="0">
                  <c:v>2284</c:v>
                </c:pt>
                <c:pt idx="1">
                  <c:v>1885</c:v>
                </c:pt>
                <c:pt idx="2">
                  <c:v>3237</c:v>
                </c:pt>
                <c:pt idx="3">
                  <c:v>836</c:v>
                </c:pt>
                <c:pt idx="4">
                  <c:v>744</c:v>
                </c:pt>
                <c:pt idx="5">
                  <c:v>981</c:v>
                </c:pt>
                <c:pt idx="6">
                  <c:v>1816</c:v>
                </c:pt>
                <c:pt idx="7">
                  <c:v>3281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A6-4E04-B72D-E23259E034EA}"/>
            </c:ext>
          </c:extLst>
        </c:ser>
        <c:ser>
          <c:idx val="1"/>
          <c:order val="1"/>
          <c:tx>
            <c:strRef>
              <c:f>'Table 8.28'!$S$92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8.28'!$Z$93:$Z$100</c:f>
              <c:numCache>
                <c:formatCode>#,##0</c:formatCode>
                <c:ptCount val="8"/>
                <c:pt idx="0">
                  <c:v>1554</c:v>
                </c:pt>
                <c:pt idx="1">
                  <c:v>3426</c:v>
                </c:pt>
                <c:pt idx="2">
                  <c:v>502</c:v>
                </c:pt>
                <c:pt idx="3">
                  <c:v>2506</c:v>
                </c:pt>
                <c:pt idx="4">
                  <c:v>2807</c:v>
                </c:pt>
                <c:pt idx="5">
                  <c:v>1770</c:v>
                </c:pt>
                <c:pt idx="6">
                  <c:v>102</c:v>
                </c:pt>
                <c:pt idx="7">
                  <c:v>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A6-4E04-B72D-E23259E03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8.3'!$Z$44:$Z$60</c:f>
              <c:numCache>
                <c:formatCode>#,##0</c:formatCode>
                <c:ptCount val="17"/>
                <c:pt idx="0">
                  <c:v>36</c:v>
                </c:pt>
                <c:pt idx="1">
                  <c:v>1045</c:v>
                </c:pt>
                <c:pt idx="2">
                  <c:v>2572</c:v>
                </c:pt>
                <c:pt idx="3">
                  <c:v>4114</c:v>
                </c:pt>
                <c:pt idx="4">
                  <c:v>5209</c:v>
                </c:pt>
                <c:pt idx="5">
                  <c:v>4522</c:v>
                </c:pt>
                <c:pt idx="6">
                  <c:v>3997</c:v>
                </c:pt>
                <c:pt idx="7">
                  <c:v>3651</c:v>
                </c:pt>
                <c:pt idx="8">
                  <c:v>3779</c:v>
                </c:pt>
                <c:pt idx="9">
                  <c:v>3331</c:v>
                </c:pt>
                <c:pt idx="10">
                  <c:v>3273</c:v>
                </c:pt>
                <c:pt idx="11">
                  <c:v>2567</c:v>
                </c:pt>
                <c:pt idx="12">
                  <c:v>1335</c:v>
                </c:pt>
                <c:pt idx="13">
                  <c:v>589</c:v>
                </c:pt>
                <c:pt idx="14">
                  <c:v>213</c:v>
                </c:pt>
                <c:pt idx="15">
                  <c:v>92</c:v>
                </c:pt>
                <c:pt idx="1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7-4F2C-B0A5-18A532AD6253}"/>
            </c:ext>
          </c:extLst>
        </c:ser>
        <c:ser>
          <c:idx val="1"/>
          <c:order val="1"/>
          <c:tx>
            <c:strRef>
              <c:f>'Table 8.3'!$S$62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8.3'!$Z$63:$Z$79</c:f>
              <c:numCache>
                <c:formatCode>#,##0</c:formatCode>
                <c:ptCount val="17"/>
                <c:pt idx="0">
                  <c:v>15</c:v>
                </c:pt>
                <c:pt idx="1">
                  <c:v>1123</c:v>
                </c:pt>
                <c:pt idx="2">
                  <c:v>2847</c:v>
                </c:pt>
                <c:pt idx="3">
                  <c:v>4362</c:v>
                </c:pt>
                <c:pt idx="4">
                  <c:v>4900</c:v>
                </c:pt>
                <c:pt idx="5">
                  <c:v>4289</c:v>
                </c:pt>
                <c:pt idx="6">
                  <c:v>3954</c:v>
                </c:pt>
                <c:pt idx="7">
                  <c:v>3940</c:v>
                </c:pt>
                <c:pt idx="8">
                  <c:v>4250</c:v>
                </c:pt>
                <c:pt idx="9">
                  <c:v>3622</c:v>
                </c:pt>
                <c:pt idx="10">
                  <c:v>3525</c:v>
                </c:pt>
                <c:pt idx="11">
                  <c:v>2505</c:v>
                </c:pt>
                <c:pt idx="12">
                  <c:v>1152</c:v>
                </c:pt>
                <c:pt idx="13">
                  <c:v>375</c:v>
                </c:pt>
                <c:pt idx="14">
                  <c:v>157</c:v>
                </c:pt>
                <c:pt idx="15">
                  <c:v>66</c:v>
                </c:pt>
                <c:pt idx="1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67-4F2C-B0A5-18A532AD6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8.28'!$V$8:$Z$8</c:f>
              <c:numCache>
                <c:formatCode>#,##0</c:formatCode>
                <c:ptCount val="5"/>
                <c:pt idx="0">
                  <c:v>34645</c:v>
                </c:pt>
                <c:pt idx="1">
                  <c:v>35920.14</c:v>
                </c:pt>
                <c:pt idx="2">
                  <c:v>36369.58</c:v>
                </c:pt>
                <c:pt idx="3">
                  <c:v>38262.120000000003</c:v>
                </c:pt>
                <c:pt idx="4">
                  <c:v>38173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B7-4577-BFE1-AA17997672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B7-4577-BFE1-AA1799767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8.29'!$U$4:$Y$4</c:f>
              <c:numCache>
                <c:formatCode>#,##0</c:formatCode>
                <c:ptCount val="5"/>
                <c:pt idx="1">
                  <c:v>10376</c:v>
                </c:pt>
                <c:pt idx="2">
                  <c:v>10385</c:v>
                </c:pt>
                <c:pt idx="3">
                  <c:v>11043</c:v>
                </c:pt>
                <c:pt idx="4">
                  <c:v>11563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F-459D-B0F3-A3E120701DCC}"/>
            </c:ext>
          </c:extLst>
        </c:ser>
        <c:ser>
          <c:idx val="1"/>
          <c:order val="1"/>
          <c:tx>
            <c:strRef>
              <c:f>'Table 8.29'!$S$7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8.29'!$U$7:$Y$7</c:f>
              <c:numCache>
                <c:formatCode>#,##0</c:formatCode>
                <c:ptCount val="5"/>
                <c:pt idx="1">
                  <c:v>7366</c:v>
                </c:pt>
                <c:pt idx="2">
                  <c:v>7349</c:v>
                </c:pt>
                <c:pt idx="3">
                  <c:v>7683</c:v>
                </c:pt>
                <c:pt idx="4">
                  <c:v>8149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F-459D-B0F3-A3E120701DCC}"/>
            </c:ext>
          </c:extLst>
        </c:ser>
        <c:ser>
          <c:idx val="2"/>
          <c:order val="2"/>
          <c:tx>
            <c:strRef>
              <c:f>'Table 8.29'!$S$11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8.29'!$U$11:$Y$11</c:f>
              <c:numCache>
                <c:formatCode>#,##0</c:formatCode>
                <c:ptCount val="5"/>
                <c:pt idx="1">
                  <c:v>8411</c:v>
                </c:pt>
                <c:pt idx="2">
                  <c:v>8483</c:v>
                </c:pt>
                <c:pt idx="3">
                  <c:v>9016</c:v>
                </c:pt>
                <c:pt idx="4">
                  <c:v>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F-459D-B0F3-A3E120701DCC}"/>
            </c:ext>
          </c:extLst>
        </c:ser>
        <c:ser>
          <c:idx val="3"/>
          <c:order val="3"/>
          <c:tx>
            <c:strRef>
              <c:f>'Table 8.29'!$S$12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8.29'!$U$12:$Y$12</c:f>
              <c:numCache>
                <c:formatCode>#,##0</c:formatCode>
                <c:ptCount val="5"/>
                <c:pt idx="1">
                  <c:v>1964</c:v>
                </c:pt>
                <c:pt idx="2">
                  <c:v>1902</c:v>
                </c:pt>
                <c:pt idx="3">
                  <c:v>2027</c:v>
                </c:pt>
                <c:pt idx="4">
                  <c:v>2169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EF-459D-B0F3-A3E120701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8.29'!$AB$15:$AB$33</c:f>
              <c:numCache>
                <c:formatCode>0.0%</c:formatCode>
                <c:ptCount val="19"/>
                <c:pt idx="0">
                  <c:v>4.7594633854567206E-2</c:v>
                </c:pt>
                <c:pt idx="1">
                  <c:v>2.9052379731692728E-3</c:v>
                </c:pt>
                <c:pt idx="2">
                  <c:v>4.785097838161155E-2</c:v>
                </c:pt>
                <c:pt idx="3">
                  <c:v>4.1015124327095616E-3</c:v>
                </c:pt>
                <c:pt idx="4">
                  <c:v>6.5196958044945741E-2</c:v>
                </c:pt>
                <c:pt idx="5">
                  <c:v>2.4779970947620269E-2</c:v>
                </c:pt>
                <c:pt idx="6">
                  <c:v>7.7586943518755877E-2</c:v>
                </c:pt>
                <c:pt idx="7">
                  <c:v>0.10185422541228745</c:v>
                </c:pt>
                <c:pt idx="8">
                  <c:v>3.1444928650773307E-2</c:v>
                </c:pt>
                <c:pt idx="9">
                  <c:v>1.6064257028112448E-2</c:v>
                </c:pt>
                <c:pt idx="10">
                  <c:v>2.8539690677604035E-2</c:v>
                </c:pt>
                <c:pt idx="11">
                  <c:v>1.2133640946765787E-2</c:v>
                </c:pt>
                <c:pt idx="12">
                  <c:v>5.9215585747244295E-2</c:v>
                </c:pt>
                <c:pt idx="13">
                  <c:v>6.9042125950610961E-2</c:v>
                </c:pt>
                <c:pt idx="14">
                  <c:v>8.4593693924634714E-2</c:v>
                </c:pt>
                <c:pt idx="15">
                  <c:v>6.9127574126292404E-2</c:v>
                </c:pt>
                <c:pt idx="16">
                  <c:v>0.13133384602238743</c:v>
                </c:pt>
                <c:pt idx="17">
                  <c:v>3.2641203110313592E-2</c:v>
                </c:pt>
                <c:pt idx="18">
                  <c:v>3.0334102366914466E-2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4-4580-8816-C33DB1DE4E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84-4580-8816-C33DB1DE4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8.29'!$Y$44:$Y$60</c:f>
              <c:numCache>
                <c:formatCode>#,##0</c:formatCode>
                <c:ptCount val="17"/>
                <c:pt idx="0">
                  <c:v>0</c:v>
                </c:pt>
                <c:pt idx="1">
                  <c:v>87</c:v>
                </c:pt>
                <c:pt idx="2">
                  <c:v>247</c:v>
                </c:pt>
                <c:pt idx="3">
                  <c:v>394</c:v>
                </c:pt>
                <c:pt idx="4">
                  <c:v>450</c:v>
                </c:pt>
                <c:pt idx="5">
                  <c:v>457</c:v>
                </c:pt>
                <c:pt idx="6">
                  <c:v>503</c:v>
                </c:pt>
                <c:pt idx="7">
                  <c:v>580</c:v>
                </c:pt>
                <c:pt idx="8">
                  <c:v>659</c:v>
                </c:pt>
                <c:pt idx="9">
                  <c:v>569</c:v>
                </c:pt>
                <c:pt idx="10">
                  <c:v>650</c:v>
                </c:pt>
                <c:pt idx="11">
                  <c:v>529</c:v>
                </c:pt>
                <c:pt idx="12">
                  <c:v>332</c:v>
                </c:pt>
                <c:pt idx="13">
                  <c:v>131</c:v>
                </c:pt>
                <c:pt idx="14">
                  <c:v>50</c:v>
                </c:pt>
                <c:pt idx="15">
                  <c:v>26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ED-4701-BCEA-30CA91E52D9D}"/>
            </c:ext>
          </c:extLst>
        </c:ser>
        <c:ser>
          <c:idx val="1"/>
          <c:order val="1"/>
          <c:tx>
            <c:strRef>
              <c:f>'Table 8.29'!$S$62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8.29'!$Y$63:$Y$79</c:f>
              <c:numCache>
                <c:formatCode>#,##0</c:formatCode>
                <c:ptCount val="17"/>
                <c:pt idx="0">
                  <c:v>0</c:v>
                </c:pt>
                <c:pt idx="1">
                  <c:v>100</c:v>
                </c:pt>
                <c:pt idx="2">
                  <c:v>238</c:v>
                </c:pt>
                <c:pt idx="3">
                  <c:v>435</c:v>
                </c:pt>
                <c:pt idx="4">
                  <c:v>489</c:v>
                </c:pt>
                <c:pt idx="5">
                  <c:v>382</c:v>
                </c:pt>
                <c:pt idx="6">
                  <c:v>501</c:v>
                </c:pt>
                <c:pt idx="7">
                  <c:v>547</c:v>
                </c:pt>
                <c:pt idx="8">
                  <c:v>710</c:v>
                </c:pt>
                <c:pt idx="9">
                  <c:v>656</c:v>
                </c:pt>
                <c:pt idx="10">
                  <c:v>778</c:v>
                </c:pt>
                <c:pt idx="11">
                  <c:v>566</c:v>
                </c:pt>
                <c:pt idx="12">
                  <c:v>254</c:v>
                </c:pt>
                <c:pt idx="13">
                  <c:v>93</c:v>
                </c:pt>
                <c:pt idx="14">
                  <c:v>42</c:v>
                </c:pt>
                <c:pt idx="15">
                  <c:v>23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ED-4701-BCEA-30CA91E52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8.29'!$Y$83:$Y$90</c:f>
              <c:numCache>
                <c:formatCode>#,##0</c:formatCode>
                <c:ptCount val="8"/>
                <c:pt idx="0">
                  <c:v>476</c:v>
                </c:pt>
                <c:pt idx="1">
                  <c:v>494</c:v>
                </c:pt>
                <c:pt idx="2">
                  <c:v>719</c:v>
                </c:pt>
                <c:pt idx="3">
                  <c:v>246</c:v>
                </c:pt>
                <c:pt idx="4">
                  <c:v>166</c:v>
                </c:pt>
                <c:pt idx="5">
                  <c:v>115</c:v>
                </c:pt>
                <c:pt idx="6">
                  <c:v>270</c:v>
                </c:pt>
                <c:pt idx="7">
                  <c:v>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0-4569-9EE7-C234E4AE561C}"/>
            </c:ext>
          </c:extLst>
        </c:ser>
        <c:ser>
          <c:idx val="1"/>
          <c:order val="1"/>
          <c:tx>
            <c:strRef>
              <c:f>'Table 8.29'!$S$92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8.29'!$Y$93:$Y$100</c:f>
              <c:numCache>
                <c:formatCode>#,##0</c:formatCode>
                <c:ptCount val="8"/>
                <c:pt idx="0">
                  <c:v>360</c:v>
                </c:pt>
                <c:pt idx="1">
                  <c:v>833</c:v>
                </c:pt>
                <c:pt idx="2">
                  <c:v>161</c:v>
                </c:pt>
                <c:pt idx="3">
                  <c:v>560</c:v>
                </c:pt>
                <c:pt idx="4">
                  <c:v>542</c:v>
                </c:pt>
                <c:pt idx="5">
                  <c:v>326</c:v>
                </c:pt>
                <c:pt idx="6">
                  <c:v>28</c:v>
                </c:pt>
                <c:pt idx="7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F0-4569-9EE7-C234E4AE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8.29'!$U$8:$Y$8</c:f>
              <c:numCache>
                <c:formatCode>#,##0</c:formatCode>
                <c:ptCount val="5"/>
                <c:pt idx="1">
                  <c:v>34262.5</c:v>
                </c:pt>
                <c:pt idx="2">
                  <c:v>35247</c:v>
                </c:pt>
                <c:pt idx="3">
                  <c:v>35420.6</c:v>
                </c:pt>
                <c:pt idx="4">
                  <c:v>36204.49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4-49E0-8BE4-A7CA61028D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4-49E0-8BE4-A7CA61028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8.29'!$V$4:$Z$4</c:f>
              <c:numCache>
                <c:formatCode>#,##0</c:formatCode>
                <c:ptCount val="5"/>
                <c:pt idx="0">
                  <c:v>10376</c:v>
                </c:pt>
                <c:pt idx="1">
                  <c:v>10385</c:v>
                </c:pt>
                <c:pt idx="2">
                  <c:v>11043</c:v>
                </c:pt>
                <c:pt idx="3">
                  <c:v>11563</c:v>
                </c:pt>
                <c:pt idx="4">
                  <c:v>11706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A-48C8-A4E4-ECB0A55D0D28}"/>
            </c:ext>
          </c:extLst>
        </c:ser>
        <c:ser>
          <c:idx val="1"/>
          <c:order val="1"/>
          <c:tx>
            <c:strRef>
              <c:f>'Table 8.29'!$S$7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8.29'!$V$7:$Z$7</c:f>
              <c:numCache>
                <c:formatCode>#,##0</c:formatCode>
                <c:ptCount val="5"/>
                <c:pt idx="0">
                  <c:v>7366</c:v>
                </c:pt>
                <c:pt idx="1">
                  <c:v>7349</c:v>
                </c:pt>
                <c:pt idx="2">
                  <c:v>7683</c:v>
                </c:pt>
                <c:pt idx="3">
                  <c:v>8149</c:v>
                </c:pt>
                <c:pt idx="4">
                  <c:v>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0A-48C8-A4E4-ECB0A55D0D28}"/>
            </c:ext>
          </c:extLst>
        </c:ser>
        <c:ser>
          <c:idx val="2"/>
          <c:order val="2"/>
          <c:tx>
            <c:strRef>
              <c:f>'Table 8.29'!$S$11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8.29'!$V$11:$Z$11</c:f>
              <c:numCache>
                <c:formatCode>#,##0</c:formatCode>
                <c:ptCount val="5"/>
                <c:pt idx="0">
                  <c:v>8411</c:v>
                </c:pt>
                <c:pt idx="1">
                  <c:v>8483</c:v>
                </c:pt>
                <c:pt idx="2">
                  <c:v>9016</c:v>
                </c:pt>
                <c:pt idx="3">
                  <c:v>9392</c:v>
                </c:pt>
                <c:pt idx="4">
                  <c:v>9561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0A-48C8-A4E4-ECB0A55D0D28}"/>
            </c:ext>
          </c:extLst>
        </c:ser>
        <c:ser>
          <c:idx val="3"/>
          <c:order val="3"/>
          <c:tx>
            <c:strRef>
              <c:f>'Table 8.29'!$S$12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8.29'!$V$12:$Z$12</c:f>
              <c:numCache>
                <c:formatCode>#,##0</c:formatCode>
                <c:ptCount val="5"/>
                <c:pt idx="0">
                  <c:v>1964</c:v>
                </c:pt>
                <c:pt idx="1">
                  <c:v>1902</c:v>
                </c:pt>
                <c:pt idx="2">
                  <c:v>2027</c:v>
                </c:pt>
                <c:pt idx="3">
                  <c:v>2169</c:v>
                </c:pt>
                <c:pt idx="4">
                  <c:v>2144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0A-48C8-A4E4-ECB0A55D0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8.29'!$AB$15:$AB$33</c:f>
              <c:numCache>
                <c:formatCode>0.0%</c:formatCode>
                <c:ptCount val="19"/>
                <c:pt idx="0">
                  <c:v>4.7594633854567206E-2</c:v>
                </c:pt>
                <c:pt idx="1">
                  <c:v>2.9052379731692728E-3</c:v>
                </c:pt>
                <c:pt idx="2">
                  <c:v>4.785097838161155E-2</c:v>
                </c:pt>
                <c:pt idx="3">
                  <c:v>4.1015124327095616E-3</c:v>
                </c:pt>
                <c:pt idx="4">
                  <c:v>6.5196958044945741E-2</c:v>
                </c:pt>
                <c:pt idx="5">
                  <c:v>2.4779970947620269E-2</c:v>
                </c:pt>
                <c:pt idx="6">
                  <c:v>7.7586943518755877E-2</c:v>
                </c:pt>
                <c:pt idx="7">
                  <c:v>0.10185422541228745</c:v>
                </c:pt>
                <c:pt idx="8">
                  <c:v>3.1444928650773307E-2</c:v>
                </c:pt>
                <c:pt idx="9">
                  <c:v>1.6064257028112448E-2</c:v>
                </c:pt>
                <c:pt idx="10">
                  <c:v>2.8539690677604035E-2</c:v>
                </c:pt>
                <c:pt idx="11">
                  <c:v>1.2133640946765787E-2</c:v>
                </c:pt>
                <c:pt idx="12">
                  <c:v>5.9215585747244295E-2</c:v>
                </c:pt>
                <c:pt idx="13">
                  <c:v>6.9042125950610961E-2</c:v>
                </c:pt>
                <c:pt idx="14">
                  <c:v>8.4593693924634714E-2</c:v>
                </c:pt>
                <c:pt idx="15">
                  <c:v>6.9127574126292404E-2</c:v>
                </c:pt>
                <c:pt idx="16">
                  <c:v>0.13133384602238743</c:v>
                </c:pt>
                <c:pt idx="17">
                  <c:v>3.2641203110313592E-2</c:v>
                </c:pt>
                <c:pt idx="18">
                  <c:v>3.0334102366914466E-2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18-4BD5-9C8C-4AFCA83972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18-4BD5-9C8C-4AFCA8397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8.29'!$Z$44:$Z$60</c:f>
              <c:numCache>
                <c:formatCode>#,##0</c:formatCode>
                <c:ptCount val="17"/>
                <c:pt idx="0">
                  <c:v>4</c:v>
                </c:pt>
                <c:pt idx="1">
                  <c:v>91</c:v>
                </c:pt>
                <c:pt idx="2">
                  <c:v>259</c:v>
                </c:pt>
                <c:pt idx="3">
                  <c:v>361</c:v>
                </c:pt>
                <c:pt idx="4">
                  <c:v>472</c:v>
                </c:pt>
                <c:pt idx="5">
                  <c:v>436</c:v>
                </c:pt>
                <c:pt idx="6">
                  <c:v>459</c:v>
                </c:pt>
                <c:pt idx="7">
                  <c:v>588</c:v>
                </c:pt>
                <c:pt idx="8">
                  <c:v>679</c:v>
                </c:pt>
                <c:pt idx="9">
                  <c:v>596</c:v>
                </c:pt>
                <c:pt idx="10">
                  <c:v>638</c:v>
                </c:pt>
                <c:pt idx="11">
                  <c:v>513</c:v>
                </c:pt>
                <c:pt idx="12">
                  <c:v>351</c:v>
                </c:pt>
                <c:pt idx="13">
                  <c:v>139</c:v>
                </c:pt>
                <c:pt idx="14">
                  <c:v>48</c:v>
                </c:pt>
                <c:pt idx="15">
                  <c:v>26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9-48F3-9882-6CC113A137A1}"/>
            </c:ext>
          </c:extLst>
        </c:ser>
        <c:ser>
          <c:idx val="1"/>
          <c:order val="1"/>
          <c:tx>
            <c:strRef>
              <c:f>'Table 8.29'!$S$62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8.29'!$Z$63:$Z$79</c:f>
              <c:numCache>
                <c:formatCode>#,##0</c:formatCode>
                <c:ptCount val="17"/>
                <c:pt idx="0">
                  <c:v>4</c:v>
                </c:pt>
                <c:pt idx="1">
                  <c:v>105</c:v>
                </c:pt>
                <c:pt idx="2">
                  <c:v>248</c:v>
                </c:pt>
                <c:pt idx="3">
                  <c:v>427</c:v>
                </c:pt>
                <c:pt idx="4">
                  <c:v>493</c:v>
                </c:pt>
                <c:pt idx="5">
                  <c:v>458</c:v>
                </c:pt>
                <c:pt idx="6">
                  <c:v>520</c:v>
                </c:pt>
                <c:pt idx="7">
                  <c:v>568</c:v>
                </c:pt>
                <c:pt idx="8">
                  <c:v>722</c:v>
                </c:pt>
                <c:pt idx="9">
                  <c:v>714</c:v>
                </c:pt>
                <c:pt idx="10">
                  <c:v>783</c:v>
                </c:pt>
                <c:pt idx="11">
                  <c:v>559</c:v>
                </c:pt>
                <c:pt idx="12">
                  <c:v>271</c:v>
                </c:pt>
                <c:pt idx="13">
                  <c:v>92</c:v>
                </c:pt>
                <c:pt idx="14">
                  <c:v>36</c:v>
                </c:pt>
                <c:pt idx="15">
                  <c:v>27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29-48F3-9882-6CC113A13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8.29'!$Z$83:$Z$90</c:f>
              <c:numCache>
                <c:formatCode>#,##0</c:formatCode>
                <c:ptCount val="8"/>
                <c:pt idx="0">
                  <c:v>454</c:v>
                </c:pt>
                <c:pt idx="1">
                  <c:v>501</c:v>
                </c:pt>
                <c:pt idx="2">
                  <c:v>704</c:v>
                </c:pt>
                <c:pt idx="3">
                  <c:v>250</c:v>
                </c:pt>
                <c:pt idx="4">
                  <c:v>160</c:v>
                </c:pt>
                <c:pt idx="5">
                  <c:v>121</c:v>
                </c:pt>
                <c:pt idx="6">
                  <c:v>279</c:v>
                </c:pt>
                <c:pt idx="7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93-4BF4-8361-12F6E3263E5A}"/>
            </c:ext>
          </c:extLst>
        </c:ser>
        <c:ser>
          <c:idx val="1"/>
          <c:order val="1"/>
          <c:tx>
            <c:strRef>
              <c:f>'Table 8.29'!$S$92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8.29'!$Z$93:$Z$100</c:f>
              <c:numCache>
                <c:formatCode>#,##0</c:formatCode>
                <c:ptCount val="8"/>
                <c:pt idx="0">
                  <c:v>375</c:v>
                </c:pt>
                <c:pt idx="1">
                  <c:v>828</c:v>
                </c:pt>
                <c:pt idx="2">
                  <c:v>157</c:v>
                </c:pt>
                <c:pt idx="3">
                  <c:v>602</c:v>
                </c:pt>
                <c:pt idx="4">
                  <c:v>524</c:v>
                </c:pt>
                <c:pt idx="5">
                  <c:v>329</c:v>
                </c:pt>
                <c:pt idx="6">
                  <c:v>37</c:v>
                </c:pt>
                <c:pt idx="7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93-4BF4-8361-12F6E3263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8.3'!$Z$83:$Z$90</c:f>
              <c:numCache>
                <c:formatCode>#,##0</c:formatCode>
                <c:ptCount val="8"/>
                <c:pt idx="0">
                  <c:v>3524</c:v>
                </c:pt>
                <c:pt idx="1">
                  <c:v>4444</c:v>
                </c:pt>
                <c:pt idx="2">
                  <c:v>5445</c:v>
                </c:pt>
                <c:pt idx="3">
                  <c:v>1973</c:v>
                </c:pt>
                <c:pt idx="4">
                  <c:v>1378</c:v>
                </c:pt>
                <c:pt idx="5">
                  <c:v>1753</c:v>
                </c:pt>
                <c:pt idx="6">
                  <c:v>2110</c:v>
                </c:pt>
                <c:pt idx="7">
                  <c:v>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EA-45F8-AFCC-DED03164AEAD}"/>
            </c:ext>
          </c:extLst>
        </c:ser>
        <c:ser>
          <c:idx val="1"/>
          <c:order val="1"/>
          <c:tx>
            <c:strRef>
              <c:f>'Table 8.3'!$S$92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8.3'!$Z$93:$Z$100</c:f>
              <c:numCache>
                <c:formatCode>#,##0</c:formatCode>
                <c:ptCount val="8"/>
                <c:pt idx="0">
                  <c:v>2487</c:v>
                </c:pt>
                <c:pt idx="1">
                  <c:v>6895</c:v>
                </c:pt>
                <c:pt idx="2">
                  <c:v>975</c:v>
                </c:pt>
                <c:pt idx="3">
                  <c:v>4533</c:v>
                </c:pt>
                <c:pt idx="4">
                  <c:v>4735</c:v>
                </c:pt>
                <c:pt idx="5">
                  <c:v>3011</c:v>
                </c:pt>
                <c:pt idx="6">
                  <c:v>184</c:v>
                </c:pt>
                <c:pt idx="7">
                  <c:v>1737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EA-45F8-AFCC-DED03164A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8.29'!$V$8:$Z$8</c:f>
              <c:numCache>
                <c:formatCode>#,##0</c:formatCode>
                <c:ptCount val="5"/>
                <c:pt idx="0">
                  <c:v>34262.5</c:v>
                </c:pt>
                <c:pt idx="1">
                  <c:v>35247</c:v>
                </c:pt>
                <c:pt idx="2">
                  <c:v>35420.6</c:v>
                </c:pt>
                <c:pt idx="3">
                  <c:v>36204.49</c:v>
                </c:pt>
                <c:pt idx="4">
                  <c:v>37307.61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CD-44F3-9739-A51466A44F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CD-44F3-9739-A51466A44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8.30'!$U$4:$Y$4</c:f>
              <c:numCache>
                <c:formatCode>#,##0</c:formatCode>
                <c:ptCount val="5"/>
                <c:pt idx="1">
                  <c:v>4049</c:v>
                </c:pt>
                <c:pt idx="2">
                  <c:v>3859</c:v>
                </c:pt>
                <c:pt idx="3">
                  <c:v>4030</c:v>
                </c:pt>
                <c:pt idx="4">
                  <c:v>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B5-41B5-A7A0-11ED0E2FB0F5}"/>
            </c:ext>
          </c:extLst>
        </c:ser>
        <c:ser>
          <c:idx val="1"/>
          <c:order val="1"/>
          <c:tx>
            <c:strRef>
              <c:f>'Table 8.30'!$S$7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8.30'!$U$7:$Y$7</c:f>
              <c:numCache>
                <c:formatCode>#,##0</c:formatCode>
                <c:ptCount val="5"/>
                <c:pt idx="1">
                  <c:v>2819</c:v>
                </c:pt>
                <c:pt idx="2">
                  <c:v>2719</c:v>
                </c:pt>
                <c:pt idx="3">
                  <c:v>2762</c:v>
                </c:pt>
                <c:pt idx="4">
                  <c:v>2921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B5-41B5-A7A0-11ED0E2FB0F5}"/>
            </c:ext>
          </c:extLst>
        </c:ser>
        <c:ser>
          <c:idx val="2"/>
          <c:order val="2"/>
          <c:tx>
            <c:strRef>
              <c:f>'Table 8.30'!$S$11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8.30'!$U$11:$Y$11</c:f>
              <c:numCache>
                <c:formatCode>#,##0</c:formatCode>
                <c:ptCount val="5"/>
                <c:pt idx="1">
                  <c:v>3102</c:v>
                </c:pt>
                <c:pt idx="2">
                  <c:v>2964</c:v>
                </c:pt>
                <c:pt idx="3">
                  <c:v>3099</c:v>
                </c:pt>
                <c:pt idx="4">
                  <c:v>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B5-41B5-A7A0-11ED0E2FB0F5}"/>
            </c:ext>
          </c:extLst>
        </c:ser>
        <c:ser>
          <c:idx val="3"/>
          <c:order val="3"/>
          <c:tx>
            <c:strRef>
              <c:f>'Table 8.30'!$S$12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8.30'!$U$12:$Y$12</c:f>
              <c:numCache>
                <c:formatCode>#,##0</c:formatCode>
                <c:ptCount val="5"/>
                <c:pt idx="1">
                  <c:v>951</c:v>
                </c:pt>
                <c:pt idx="2">
                  <c:v>895</c:v>
                </c:pt>
                <c:pt idx="3">
                  <c:v>931</c:v>
                </c:pt>
                <c:pt idx="4">
                  <c:v>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B5-41B5-A7A0-11ED0E2F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8.30'!$AB$15:$AB$33</c:f>
              <c:numCache>
                <c:formatCode>0.0%</c:formatCode>
                <c:ptCount val="19"/>
                <c:pt idx="0">
                  <c:v>0.18086102012166588</c:v>
                </c:pt>
                <c:pt idx="1">
                  <c:v>4.2115114646700987E-3</c:v>
                </c:pt>
                <c:pt idx="2">
                  <c:v>3.2522227421619095E-2</c:v>
                </c:pt>
                <c:pt idx="3">
                  <c:v>8.4230229293401973E-3</c:v>
                </c:pt>
                <c:pt idx="4">
                  <c:v>5.0772110435189519E-2</c:v>
                </c:pt>
                <c:pt idx="5">
                  <c:v>2.3397285914833879E-2</c:v>
                </c:pt>
                <c:pt idx="6">
                  <c:v>6.0131024801123069E-2</c:v>
                </c:pt>
                <c:pt idx="7">
                  <c:v>1.5910154422087038E-2</c:v>
                </c:pt>
                <c:pt idx="8">
                  <c:v>6.6916237716424895E-2</c:v>
                </c:pt>
                <c:pt idx="9">
                  <c:v>3.9775386055217596E-3</c:v>
                </c:pt>
                <c:pt idx="10">
                  <c:v>1.7547964436125409E-2</c:v>
                </c:pt>
                <c:pt idx="11">
                  <c:v>1.2634534394010294E-2</c:v>
                </c:pt>
                <c:pt idx="12">
                  <c:v>2.2227421619092184E-2</c:v>
                </c:pt>
                <c:pt idx="13">
                  <c:v>4.6326626111371082E-2</c:v>
                </c:pt>
                <c:pt idx="14">
                  <c:v>8.4932147870846977E-2</c:v>
                </c:pt>
                <c:pt idx="15">
                  <c:v>3.43940102948058E-2</c:v>
                </c:pt>
                <c:pt idx="16">
                  <c:v>0.14389330837622835</c:v>
                </c:pt>
                <c:pt idx="17">
                  <c:v>9.8268600842302285E-3</c:v>
                </c:pt>
                <c:pt idx="18">
                  <c:v>3.2054281703322411E-2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8B-44CF-A6F6-6489DFB829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8B-44CF-A6F6-6489DFB82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8.30'!$Y$44:$Y$60</c:f>
              <c:numCache>
                <c:formatCode>#,##0</c:formatCode>
                <c:ptCount val="17"/>
                <c:pt idx="0">
                  <c:v>2</c:v>
                </c:pt>
                <c:pt idx="1">
                  <c:v>63</c:v>
                </c:pt>
                <c:pt idx="2">
                  <c:v>145</c:v>
                </c:pt>
                <c:pt idx="3">
                  <c:v>223</c:v>
                </c:pt>
                <c:pt idx="4">
                  <c:v>233</c:v>
                </c:pt>
                <c:pt idx="5">
                  <c:v>159</c:v>
                </c:pt>
                <c:pt idx="6">
                  <c:v>129</c:v>
                </c:pt>
                <c:pt idx="7">
                  <c:v>158</c:v>
                </c:pt>
                <c:pt idx="8">
                  <c:v>186</c:v>
                </c:pt>
                <c:pt idx="9">
                  <c:v>200</c:v>
                </c:pt>
                <c:pt idx="10">
                  <c:v>253</c:v>
                </c:pt>
                <c:pt idx="11">
                  <c:v>199</c:v>
                </c:pt>
                <c:pt idx="12">
                  <c:v>109</c:v>
                </c:pt>
                <c:pt idx="13">
                  <c:v>67</c:v>
                </c:pt>
                <c:pt idx="14">
                  <c:v>46</c:v>
                </c:pt>
                <c:pt idx="15">
                  <c:v>21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7-4F88-9CB9-9BAB36AD8754}"/>
            </c:ext>
          </c:extLst>
        </c:ser>
        <c:ser>
          <c:idx val="1"/>
          <c:order val="1"/>
          <c:tx>
            <c:strRef>
              <c:f>'Table 8.30'!$S$62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8.30'!$Y$63:$Y$79</c:f>
              <c:numCache>
                <c:formatCode>#,##0</c:formatCode>
                <c:ptCount val="17"/>
                <c:pt idx="0">
                  <c:v>0</c:v>
                </c:pt>
                <c:pt idx="1">
                  <c:v>38</c:v>
                </c:pt>
                <c:pt idx="2">
                  <c:v>156</c:v>
                </c:pt>
                <c:pt idx="3">
                  <c:v>177</c:v>
                </c:pt>
                <c:pt idx="4">
                  <c:v>174</c:v>
                </c:pt>
                <c:pt idx="5">
                  <c:v>136</c:v>
                </c:pt>
                <c:pt idx="6">
                  <c:v>144</c:v>
                </c:pt>
                <c:pt idx="7">
                  <c:v>164</c:v>
                </c:pt>
                <c:pt idx="8">
                  <c:v>207</c:v>
                </c:pt>
                <c:pt idx="9">
                  <c:v>194</c:v>
                </c:pt>
                <c:pt idx="10">
                  <c:v>258</c:v>
                </c:pt>
                <c:pt idx="11">
                  <c:v>156</c:v>
                </c:pt>
                <c:pt idx="12">
                  <c:v>70</c:v>
                </c:pt>
                <c:pt idx="13">
                  <c:v>38</c:v>
                </c:pt>
                <c:pt idx="14">
                  <c:v>31</c:v>
                </c:pt>
                <c:pt idx="15">
                  <c:v>18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67-4F88-9CB9-9BAB36AD8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8.30'!$Y$83:$Y$90</c:f>
              <c:numCache>
                <c:formatCode>#,##0</c:formatCode>
                <c:ptCount val="8"/>
                <c:pt idx="0">
                  <c:v>120</c:v>
                </c:pt>
                <c:pt idx="1">
                  <c:v>87</c:v>
                </c:pt>
                <c:pt idx="2">
                  <c:v>184</c:v>
                </c:pt>
                <c:pt idx="3">
                  <c:v>44</c:v>
                </c:pt>
                <c:pt idx="4">
                  <c:v>33</c:v>
                </c:pt>
                <c:pt idx="5">
                  <c:v>34</c:v>
                </c:pt>
                <c:pt idx="6">
                  <c:v>201</c:v>
                </c:pt>
                <c:pt idx="7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CE-4B35-A167-5FFFD2779F2A}"/>
            </c:ext>
          </c:extLst>
        </c:ser>
        <c:ser>
          <c:idx val="1"/>
          <c:order val="1"/>
          <c:tx>
            <c:strRef>
              <c:f>'Table 8.30'!$S$92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8.30'!$Y$93:$Y$100</c:f>
              <c:numCache>
                <c:formatCode>#,##0</c:formatCode>
                <c:ptCount val="8"/>
                <c:pt idx="0">
                  <c:v>84</c:v>
                </c:pt>
                <c:pt idx="1">
                  <c:v>264</c:v>
                </c:pt>
                <c:pt idx="2">
                  <c:v>36</c:v>
                </c:pt>
                <c:pt idx="3">
                  <c:v>198</c:v>
                </c:pt>
                <c:pt idx="4">
                  <c:v>179</c:v>
                </c:pt>
                <c:pt idx="5">
                  <c:v>85</c:v>
                </c:pt>
                <c:pt idx="6">
                  <c:v>15</c:v>
                </c:pt>
                <c:pt idx="7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CE-4B35-A167-5FFFD2779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8.30'!$U$8:$Y$8</c:f>
              <c:numCache>
                <c:formatCode>#,##0</c:formatCode>
                <c:ptCount val="5"/>
                <c:pt idx="1">
                  <c:v>32310.74</c:v>
                </c:pt>
                <c:pt idx="2">
                  <c:v>34776</c:v>
                </c:pt>
                <c:pt idx="3">
                  <c:v>33798.36</c:v>
                </c:pt>
                <c:pt idx="4">
                  <c:v>35308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5-40A1-919E-9B9FED3C17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85-40A1-919E-9B9FED3C1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8.30'!$V$4:$Z$4</c:f>
              <c:numCache>
                <c:formatCode>#,##0</c:formatCode>
                <c:ptCount val="5"/>
                <c:pt idx="0">
                  <c:v>4049</c:v>
                </c:pt>
                <c:pt idx="1">
                  <c:v>3859</c:v>
                </c:pt>
                <c:pt idx="2">
                  <c:v>4030</c:v>
                </c:pt>
                <c:pt idx="3">
                  <c:v>4301</c:v>
                </c:pt>
                <c:pt idx="4">
                  <c:v>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5-4DD4-8680-95DDDFF90747}"/>
            </c:ext>
          </c:extLst>
        </c:ser>
        <c:ser>
          <c:idx val="1"/>
          <c:order val="1"/>
          <c:tx>
            <c:strRef>
              <c:f>'Table 8.30'!$S$7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8.30'!$V$7:$Z$7</c:f>
              <c:numCache>
                <c:formatCode>#,##0</c:formatCode>
                <c:ptCount val="5"/>
                <c:pt idx="0">
                  <c:v>2819</c:v>
                </c:pt>
                <c:pt idx="1">
                  <c:v>2719</c:v>
                </c:pt>
                <c:pt idx="2">
                  <c:v>2762</c:v>
                </c:pt>
                <c:pt idx="3">
                  <c:v>2921</c:v>
                </c:pt>
                <c:pt idx="4">
                  <c:v>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5-4DD4-8680-95DDDFF90747}"/>
            </c:ext>
          </c:extLst>
        </c:ser>
        <c:ser>
          <c:idx val="2"/>
          <c:order val="2"/>
          <c:tx>
            <c:strRef>
              <c:f>'Table 8.30'!$S$11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8.30'!$V$11:$Z$11</c:f>
              <c:numCache>
                <c:formatCode>#,##0</c:formatCode>
                <c:ptCount val="5"/>
                <c:pt idx="0">
                  <c:v>3102</c:v>
                </c:pt>
                <c:pt idx="1">
                  <c:v>2964</c:v>
                </c:pt>
                <c:pt idx="2">
                  <c:v>3099</c:v>
                </c:pt>
                <c:pt idx="3">
                  <c:v>3275</c:v>
                </c:pt>
                <c:pt idx="4">
                  <c:v>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35-4DD4-8680-95DDDFF90747}"/>
            </c:ext>
          </c:extLst>
        </c:ser>
        <c:ser>
          <c:idx val="3"/>
          <c:order val="3"/>
          <c:tx>
            <c:strRef>
              <c:f>'Table 8.30'!$S$12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8.30'!$V$12:$Z$12</c:f>
              <c:numCache>
                <c:formatCode>#,##0</c:formatCode>
                <c:ptCount val="5"/>
                <c:pt idx="0">
                  <c:v>951</c:v>
                </c:pt>
                <c:pt idx="1">
                  <c:v>895</c:v>
                </c:pt>
                <c:pt idx="2">
                  <c:v>931</c:v>
                </c:pt>
                <c:pt idx="3">
                  <c:v>1025</c:v>
                </c:pt>
                <c:pt idx="4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35-4DD4-8680-95DDDFF90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8.30'!$AB$15:$AB$33</c:f>
              <c:numCache>
                <c:formatCode>0.0%</c:formatCode>
                <c:ptCount val="19"/>
                <c:pt idx="0">
                  <c:v>0.18086102012166588</c:v>
                </c:pt>
                <c:pt idx="1">
                  <c:v>4.2115114646700987E-3</c:v>
                </c:pt>
                <c:pt idx="2">
                  <c:v>3.2522227421619095E-2</c:v>
                </c:pt>
                <c:pt idx="3">
                  <c:v>8.4230229293401973E-3</c:v>
                </c:pt>
                <c:pt idx="4">
                  <c:v>5.0772110435189519E-2</c:v>
                </c:pt>
                <c:pt idx="5">
                  <c:v>2.3397285914833879E-2</c:v>
                </c:pt>
                <c:pt idx="6">
                  <c:v>6.0131024801123069E-2</c:v>
                </c:pt>
                <c:pt idx="7">
                  <c:v>1.5910154422087038E-2</c:v>
                </c:pt>
                <c:pt idx="8">
                  <c:v>6.6916237716424895E-2</c:v>
                </c:pt>
                <c:pt idx="9">
                  <c:v>3.9775386055217596E-3</c:v>
                </c:pt>
                <c:pt idx="10">
                  <c:v>1.7547964436125409E-2</c:v>
                </c:pt>
                <c:pt idx="11">
                  <c:v>1.2634534394010294E-2</c:v>
                </c:pt>
                <c:pt idx="12">
                  <c:v>2.2227421619092184E-2</c:v>
                </c:pt>
                <c:pt idx="13">
                  <c:v>4.6326626111371082E-2</c:v>
                </c:pt>
                <c:pt idx="14">
                  <c:v>8.4932147870846977E-2</c:v>
                </c:pt>
                <c:pt idx="15">
                  <c:v>3.43940102948058E-2</c:v>
                </c:pt>
                <c:pt idx="16">
                  <c:v>0.14389330837622835</c:v>
                </c:pt>
                <c:pt idx="17">
                  <c:v>9.8268600842302285E-3</c:v>
                </c:pt>
                <c:pt idx="18">
                  <c:v>3.2054281703322411E-2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F-404B-AE05-5E0D0E5D66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FF-404B-AE05-5E0D0E5D6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8.30'!$Z$44:$Z$60</c:f>
              <c:numCache>
                <c:formatCode>#,##0</c:formatCode>
                <c:ptCount val="17"/>
                <c:pt idx="0">
                  <c:v>0</c:v>
                </c:pt>
                <c:pt idx="1">
                  <c:v>73</c:v>
                </c:pt>
                <c:pt idx="2">
                  <c:v>126</c:v>
                </c:pt>
                <c:pt idx="3">
                  <c:v>236</c:v>
                </c:pt>
                <c:pt idx="4">
                  <c:v>264</c:v>
                </c:pt>
                <c:pt idx="5">
                  <c:v>192</c:v>
                </c:pt>
                <c:pt idx="6">
                  <c:v>146</c:v>
                </c:pt>
                <c:pt idx="7">
                  <c:v>149</c:v>
                </c:pt>
                <c:pt idx="8">
                  <c:v>166</c:v>
                </c:pt>
                <c:pt idx="9">
                  <c:v>181</c:v>
                </c:pt>
                <c:pt idx="10">
                  <c:v>251</c:v>
                </c:pt>
                <c:pt idx="11">
                  <c:v>189</c:v>
                </c:pt>
                <c:pt idx="12">
                  <c:v>105</c:v>
                </c:pt>
                <c:pt idx="13">
                  <c:v>54</c:v>
                </c:pt>
                <c:pt idx="14">
                  <c:v>43</c:v>
                </c:pt>
                <c:pt idx="15">
                  <c:v>14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22-40B1-8C5E-F3B29994CA0D}"/>
            </c:ext>
          </c:extLst>
        </c:ser>
        <c:ser>
          <c:idx val="1"/>
          <c:order val="1"/>
          <c:tx>
            <c:strRef>
              <c:f>'Table 8.30'!$S$62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8.30'!$Z$63:$Z$79</c:f>
              <c:numCache>
                <c:formatCode>#,##0</c:formatCode>
                <c:ptCount val="17"/>
                <c:pt idx="0">
                  <c:v>0</c:v>
                </c:pt>
                <c:pt idx="1">
                  <c:v>49</c:v>
                </c:pt>
                <c:pt idx="2">
                  <c:v>138</c:v>
                </c:pt>
                <c:pt idx="3">
                  <c:v>204</c:v>
                </c:pt>
                <c:pt idx="4">
                  <c:v>224</c:v>
                </c:pt>
                <c:pt idx="5">
                  <c:v>149</c:v>
                </c:pt>
                <c:pt idx="6">
                  <c:v>160</c:v>
                </c:pt>
                <c:pt idx="7">
                  <c:v>131</c:v>
                </c:pt>
                <c:pt idx="8">
                  <c:v>205</c:v>
                </c:pt>
                <c:pt idx="9">
                  <c:v>205</c:v>
                </c:pt>
                <c:pt idx="10">
                  <c:v>242</c:v>
                </c:pt>
                <c:pt idx="11">
                  <c:v>195</c:v>
                </c:pt>
                <c:pt idx="12">
                  <c:v>80</c:v>
                </c:pt>
                <c:pt idx="13">
                  <c:v>33</c:v>
                </c:pt>
                <c:pt idx="14">
                  <c:v>22</c:v>
                </c:pt>
                <c:pt idx="15">
                  <c:v>19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22-40B1-8C5E-F3B29994C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8.30'!$Z$83:$Z$90</c:f>
              <c:numCache>
                <c:formatCode>#,##0</c:formatCode>
                <c:ptCount val="8"/>
                <c:pt idx="0">
                  <c:v>121</c:v>
                </c:pt>
                <c:pt idx="1">
                  <c:v>86</c:v>
                </c:pt>
                <c:pt idx="2">
                  <c:v>196</c:v>
                </c:pt>
                <c:pt idx="3">
                  <c:v>41</c:v>
                </c:pt>
                <c:pt idx="4">
                  <c:v>28</c:v>
                </c:pt>
                <c:pt idx="5">
                  <c:v>31</c:v>
                </c:pt>
                <c:pt idx="6">
                  <c:v>192</c:v>
                </c:pt>
                <c:pt idx="7">
                  <c:v>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C3-4A83-AAD2-747468328291}"/>
            </c:ext>
          </c:extLst>
        </c:ser>
        <c:ser>
          <c:idx val="1"/>
          <c:order val="1"/>
          <c:tx>
            <c:strRef>
              <c:f>'Table 8.30'!$S$92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8.30'!$Z$93:$Z$100</c:f>
              <c:numCache>
                <c:formatCode>#,##0</c:formatCode>
                <c:ptCount val="8"/>
                <c:pt idx="0">
                  <c:v>82</c:v>
                </c:pt>
                <c:pt idx="1">
                  <c:v>252</c:v>
                </c:pt>
                <c:pt idx="2">
                  <c:v>34</c:v>
                </c:pt>
                <c:pt idx="3">
                  <c:v>209</c:v>
                </c:pt>
                <c:pt idx="4">
                  <c:v>178</c:v>
                </c:pt>
                <c:pt idx="5">
                  <c:v>91</c:v>
                </c:pt>
                <c:pt idx="6">
                  <c:v>15</c:v>
                </c:pt>
                <c:pt idx="7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C3-4A83-AAD2-747468328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8.1'!$Y$44:$Y$60</c:f>
              <c:numCache>
                <c:formatCode>#,##0</c:formatCode>
                <c:ptCount val="17"/>
                <c:pt idx="0">
                  <c:v>9</c:v>
                </c:pt>
                <c:pt idx="1">
                  <c:v>138</c:v>
                </c:pt>
                <c:pt idx="2">
                  <c:v>328</c:v>
                </c:pt>
                <c:pt idx="3">
                  <c:v>552</c:v>
                </c:pt>
                <c:pt idx="4">
                  <c:v>490</c:v>
                </c:pt>
                <c:pt idx="5">
                  <c:v>403</c:v>
                </c:pt>
                <c:pt idx="6">
                  <c:v>445</c:v>
                </c:pt>
                <c:pt idx="7">
                  <c:v>414</c:v>
                </c:pt>
                <c:pt idx="8">
                  <c:v>578</c:v>
                </c:pt>
                <c:pt idx="9">
                  <c:v>497</c:v>
                </c:pt>
                <c:pt idx="10">
                  <c:v>607</c:v>
                </c:pt>
                <c:pt idx="11">
                  <c:v>484</c:v>
                </c:pt>
                <c:pt idx="12">
                  <c:v>280</c:v>
                </c:pt>
                <c:pt idx="13">
                  <c:v>136</c:v>
                </c:pt>
                <c:pt idx="14">
                  <c:v>52</c:v>
                </c:pt>
                <c:pt idx="15">
                  <c:v>25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4E-4E27-B109-327A91C1B423}"/>
            </c:ext>
          </c:extLst>
        </c:ser>
        <c:ser>
          <c:idx val="1"/>
          <c:order val="1"/>
          <c:tx>
            <c:strRef>
              <c:f>'Table 8.1'!$S$62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8.1'!$Y$63:$Y$79</c:f>
              <c:numCache>
                <c:formatCode>#,##0</c:formatCode>
                <c:ptCount val="17"/>
                <c:pt idx="0">
                  <c:v>20</c:v>
                </c:pt>
                <c:pt idx="1">
                  <c:v>137</c:v>
                </c:pt>
                <c:pt idx="2">
                  <c:v>395</c:v>
                </c:pt>
                <c:pt idx="3">
                  <c:v>422</c:v>
                </c:pt>
                <c:pt idx="4">
                  <c:v>494</c:v>
                </c:pt>
                <c:pt idx="5">
                  <c:v>436</c:v>
                </c:pt>
                <c:pt idx="6">
                  <c:v>452</c:v>
                </c:pt>
                <c:pt idx="7">
                  <c:v>574</c:v>
                </c:pt>
                <c:pt idx="8">
                  <c:v>619</c:v>
                </c:pt>
                <c:pt idx="9">
                  <c:v>555</c:v>
                </c:pt>
                <c:pt idx="10">
                  <c:v>642</c:v>
                </c:pt>
                <c:pt idx="11">
                  <c:v>482</c:v>
                </c:pt>
                <c:pt idx="12">
                  <c:v>195</c:v>
                </c:pt>
                <c:pt idx="13">
                  <c:v>93</c:v>
                </c:pt>
                <c:pt idx="14">
                  <c:v>36</c:v>
                </c:pt>
                <c:pt idx="15">
                  <c:v>22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4E-4E27-B109-327A91C1B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8.3'!$V$8:$Z$8</c:f>
              <c:numCache>
                <c:formatCode>#,##0</c:formatCode>
                <c:ptCount val="5"/>
                <c:pt idx="0">
                  <c:v>37397.5</c:v>
                </c:pt>
                <c:pt idx="1">
                  <c:v>38448</c:v>
                </c:pt>
                <c:pt idx="2">
                  <c:v>39120.699999999997</c:v>
                </c:pt>
                <c:pt idx="3">
                  <c:v>39287.5</c:v>
                </c:pt>
                <c:pt idx="4">
                  <c:v>40885.1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0F-41A7-A573-BE7F6FFA97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0F-41A7-A573-BE7F6FFA9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8.30'!$V$8:$Z$8</c:f>
              <c:numCache>
                <c:formatCode>#,##0</c:formatCode>
                <c:ptCount val="5"/>
                <c:pt idx="0">
                  <c:v>32310.74</c:v>
                </c:pt>
                <c:pt idx="1">
                  <c:v>34776</c:v>
                </c:pt>
                <c:pt idx="2">
                  <c:v>33798.36</c:v>
                </c:pt>
                <c:pt idx="3">
                  <c:v>35308</c:v>
                </c:pt>
                <c:pt idx="4">
                  <c:v>35541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C-4F2E-87C0-2E0215B6FA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FC-4F2E-87C0-2E0215B6F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8.31'!$U$4:$Y$4</c:f>
              <c:numCache>
                <c:formatCode>#,##0</c:formatCode>
                <c:ptCount val="5"/>
                <c:pt idx="1">
                  <c:v>68063</c:v>
                </c:pt>
                <c:pt idx="2">
                  <c:v>69099</c:v>
                </c:pt>
                <c:pt idx="3">
                  <c:v>72214</c:v>
                </c:pt>
                <c:pt idx="4">
                  <c:v>74309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3-4510-934E-9BE1834CD739}"/>
            </c:ext>
          </c:extLst>
        </c:ser>
        <c:ser>
          <c:idx val="1"/>
          <c:order val="1"/>
          <c:tx>
            <c:strRef>
              <c:f>'Table 8.31'!$S$7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8.31'!$U$7:$Y$7</c:f>
              <c:numCache>
                <c:formatCode>#,##0</c:formatCode>
                <c:ptCount val="5"/>
                <c:pt idx="1">
                  <c:v>49645</c:v>
                </c:pt>
                <c:pt idx="2">
                  <c:v>50258</c:v>
                </c:pt>
                <c:pt idx="3">
                  <c:v>51931</c:v>
                </c:pt>
                <c:pt idx="4">
                  <c:v>53073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3-4510-934E-9BE1834CD739}"/>
            </c:ext>
          </c:extLst>
        </c:ser>
        <c:ser>
          <c:idx val="2"/>
          <c:order val="2"/>
          <c:tx>
            <c:strRef>
              <c:f>'Table 8.31'!$S$11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8.31'!$U$11:$Y$11</c:f>
              <c:numCache>
                <c:formatCode>#,##0</c:formatCode>
                <c:ptCount val="5"/>
                <c:pt idx="1">
                  <c:v>61954</c:v>
                </c:pt>
                <c:pt idx="2">
                  <c:v>62715</c:v>
                </c:pt>
                <c:pt idx="3">
                  <c:v>65594</c:v>
                </c:pt>
                <c:pt idx="4">
                  <c:v>67557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3-4510-934E-9BE1834CD739}"/>
            </c:ext>
          </c:extLst>
        </c:ser>
        <c:ser>
          <c:idx val="3"/>
          <c:order val="3"/>
          <c:tx>
            <c:strRef>
              <c:f>'Table 8.31'!$S$12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8.31'!$U$12:$Y$12</c:f>
              <c:numCache>
                <c:formatCode>#,##0</c:formatCode>
                <c:ptCount val="5"/>
                <c:pt idx="1">
                  <c:v>6107</c:v>
                </c:pt>
                <c:pt idx="2">
                  <c:v>6383</c:v>
                </c:pt>
                <c:pt idx="3">
                  <c:v>6620</c:v>
                </c:pt>
                <c:pt idx="4">
                  <c:v>6752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23-4510-934E-9BE1834CD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8.31'!$AB$15:$AB$33</c:f>
              <c:numCache>
                <c:formatCode>0.0%</c:formatCode>
                <c:ptCount val="19"/>
                <c:pt idx="0">
                  <c:v>4.0523527251744218E-3</c:v>
                </c:pt>
                <c:pt idx="1">
                  <c:v>1.8622462361642972E-3</c:v>
                </c:pt>
                <c:pt idx="2">
                  <c:v>5.3362534753186801E-2</c:v>
                </c:pt>
                <c:pt idx="3">
                  <c:v>7.2784976131773597E-3</c:v>
                </c:pt>
                <c:pt idx="4">
                  <c:v>6.823427582227351E-2</c:v>
                </c:pt>
                <c:pt idx="5">
                  <c:v>4.3238210145307661E-2</c:v>
                </c:pt>
                <c:pt idx="6">
                  <c:v>7.8620888632429317E-2</c:v>
                </c:pt>
                <c:pt idx="7">
                  <c:v>6.1073807900120652E-2</c:v>
                </c:pt>
                <c:pt idx="8">
                  <c:v>5.4123170539789121E-2</c:v>
                </c:pt>
                <c:pt idx="9">
                  <c:v>2.2701043907045061E-2</c:v>
                </c:pt>
                <c:pt idx="10">
                  <c:v>4.9349525258353878E-2</c:v>
                </c:pt>
                <c:pt idx="11">
                  <c:v>2.078634003042543E-2</c:v>
                </c:pt>
                <c:pt idx="12">
                  <c:v>9.6928605151340289E-2</c:v>
                </c:pt>
                <c:pt idx="13">
                  <c:v>0.11608875832765042</c:v>
                </c:pt>
                <c:pt idx="14">
                  <c:v>8.1112626554057599E-2</c:v>
                </c:pt>
                <c:pt idx="15">
                  <c:v>5.6273933798457743E-2</c:v>
                </c:pt>
                <c:pt idx="16">
                  <c:v>9.2823794785710539E-2</c:v>
                </c:pt>
                <c:pt idx="17">
                  <c:v>2.7461574778366468E-2</c:v>
                </c:pt>
                <c:pt idx="18">
                  <c:v>3.2654881183444368E-2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7-4308-BBA6-C054A04558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17-4308-BBA6-C054A0455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8.31'!$Y$44:$Y$60</c:f>
              <c:numCache>
                <c:formatCode>#,##0</c:formatCode>
                <c:ptCount val="17"/>
                <c:pt idx="0">
                  <c:v>10</c:v>
                </c:pt>
                <c:pt idx="1">
                  <c:v>443</c:v>
                </c:pt>
                <c:pt idx="2">
                  <c:v>1673</c:v>
                </c:pt>
                <c:pt idx="3">
                  <c:v>3555</c:v>
                </c:pt>
                <c:pt idx="4">
                  <c:v>5025</c:v>
                </c:pt>
                <c:pt idx="5">
                  <c:v>5127</c:v>
                </c:pt>
                <c:pt idx="6">
                  <c:v>4717</c:v>
                </c:pt>
                <c:pt idx="7">
                  <c:v>4213</c:v>
                </c:pt>
                <c:pt idx="8">
                  <c:v>3976</c:v>
                </c:pt>
                <c:pt idx="9">
                  <c:v>3374</c:v>
                </c:pt>
                <c:pt idx="10">
                  <c:v>2973</c:v>
                </c:pt>
                <c:pt idx="11">
                  <c:v>2051</c:v>
                </c:pt>
                <c:pt idx="12">
                  <c:v>935</c:v>
                </c:pt>
                <c:pt idx="13">
                  <c:v>350</c:v>
                </c:pt>
                <c:pt idx="14">
                  <c:v>133</c:v>
                </c:pt>
                <c:pt idx="15">
                  <c:v>63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7-4923-8552-1C393C3D438A}"/>
            </c:ext>
          </c:extLst>
        </c:ser>
        <c:ser>
          <c:idx val="1"/>
          <c:order val="1"/>
          <c:tx>
            <c:strRef>
              <c:f>'Table 8.31'!$S$62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8.31'!$Y$63:$Y$79</c:f>
              <c:numCache>
                <c:formatCode>#,##0</c:formatCode>
                <c:ptCount val="17"/>
                <c:pt idx="0">
                  <c:v>16</c:v>
                </c:pt>
                <c:pt idx="1">
                  <c:v>560</c:v>
                </c:pt>
                <c:pt idx="2">
                  <c:v>1703</c:v>
                </c:pt>
                <c:pt idx="3">
                  <c:v>3175</c:v>
                </c:pt>
                <c:pt idx="4">
                  <c:v>4560</c:v>
                </c:pt>
                <c:pt idx="5">
                  <c:v>4475</c:v>
                </c:pt>
                <c:pt idx="6">
                  <c:v>4239</c:v>
                </c:pt>
                <c:pt idx="7">
                  <c:v>3728</c:v>
                </c:pt>
                <c:pt idx="8">
                  <c:v>3929</c:v>
                </c:pt>
                <c:pt idx="9">
                  <c:v>3341</c:v>
                </c:pt>
                <c:pt idx="10">
                  <c:v>2843</c:v>
                </c:pt>
                <c:pt idx="11">
                  <c:v>1745</c:v>
                </c:pt>
                <c:pt idx="12">
                  <c:v>711</c:v>
                </c:pt>
                <c:pt idx="13">
                  <c:v>263</c:v>
                </c:pt>
                <c:pt idx="14">
                  <c:v>107</c:v>
                </c:pt>
                <c:pt idx="15">
                  <c:v>56</c:v>
                </c:pt>
                <c:pt idx="16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7-4923-8552-1C393C3D4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8.31'!$Y$83:$Y$90</c:f>
              <c:numCache>
                <c:formatCode>#,##0</c:formatCode>
                <c:ptCount val="8"/>
                <c:pt idx="0">
                  <c:v>4017</c:v>
                </c:pt>
                <c:pt idx="1">
                  <c:v>5048</c:v>
                </c:pt>
                <c:pt idx="2">
                  <c:v>4283</c:v>
                </c:pt>
                <c:pt idx="3">
                  <c:v>1467</c:v>
                </c:pt>
                <c:pt idx="4">
                  <c:v>1787</c:v>
                </c:pt>
                <c:pt idx="5">
                  <c:v>1409</c:v>
                </c:pt>
                <c:pt idx="6">
                  <c:v>2267</c:v>
                </c:pt>
                <c:pt idx="7">
                  <c:v>2482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F-4788-946E-B7DA743227F7}"/>
            </c:ext>
          </c:extLst>
        </c:ser>
        <c:ser>
          <c:idx val="1"/>
          <c:order val="1"/>
          <c:tx>
            <c:strRef>
              <c:f>'Table 8.31'!$S$92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8.31'!$Y$93:$Y$100</c:f>
              <c:numCache>
                <c:formatCode>#,##0</c:formatCode>
                <c:ptCount val="8"/>
                <c:pt idx="0">
                  <c:v>2922</c:v>
                </c:pt>
                <c:pt idx="1">
                  <c:v>6284</c:v>
                </c:pt>
                <c:pt idx="2">
                  <c:v>759</c:v>
                </c:pt>
                <c:pt idx="3">
                  <c:v>2710</c:v>
                </c:pt>
                <c:pt idx="4">
                  <c:v>4897</c:v>
                </c:pt>
                <c:pt idx="5">
                  <c:v>2210</c:v>
                </c:pt>
                <c:pt idx="6">
                  <c:v>330</c:v>
                </c:pt>
                <c:pt idx="7">
                  <c:v>1175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F-4788-946E-B7DA74322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8.31'!$U$8:$Y$8</c:f>
              <c:numCache>
                <c:formatCode>#,##0</c:formatCode>
                <c:ptCount val="5"/>
                <c:pt idx="1">
                  <c:v>47104</c:v>
                </c:pt>
                <c:pt idx="2">
                  <c:v>48778</c:v>
                </c:pt>
                <c:pt idx="3">
                  <c:v>49458</c:v>
                </c:pt>
                <c:pt idx="4">
                  <c:v>51533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B-490E-8072-98CF54BCF6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AB-490E-8072-98CF54BCF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8.31'!$V$4:$Z$4</c:f>
              <c:numCache>
                <c:formatCode>#,##0</c:formatCode>
                <c:ptCount val="5"/>
                <c:pt idx="0">
                  <c:v>68063</c:v>
                </c:pt>
                <c:pt idx="1">
                  <c:v>69099</c:v>
                </c:pt>
                <c:pt idx="2">
                  <c:v>72214</c:v>
                </c:pt>
                <c:pt idx="3">
                  <c:v>74309</c:v>
                </c:pt>
                <c:pt idx="4">
                  <c:v>76255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7-4CF6-89DD-965BF6977F90}"/>
            </c:ext>
          </c:extLst>
        </c:ser>
        <c:ser>
          <c:idx val="1"/>
          <c:order val="1"/>
          <c:tx>
            <c:strRef>
              <c:f>'Table 8.31'!$S$7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8.31'!$V$7:$Z$7</c:f>
              <c:numCache>
                <c:formatCode>#,##0</c:formatCode>
                <c:ptCount val="5"/>
                <c:pt idx="0">
                  <c:v>49645</c:v>
                </c:pt>
                <c:pt idx="1">
                  <c:v>50258</c:v>
                </c:pt>
                <c:pt idx="2">
                  <c:v>51931</c:v>
                </c:pt>
                <c:pt idx="3">
                  <c:v>53073</c:v>
                </c:pt>
                <c:pt idx="4">
                  <c:v>54089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7-4CF6-89DD-965BF6977F90}"/>
            </c:ext>
          </c:extLst>
        </c:ser>
        <c:ser>
          <c:idx val="2"/>
          <c:order val="2"/>
          <c:tx>
            <c:strRef>
              <c:f>'Table 8.31'!$S$11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8.31'!$V$11:$Z$11</c:f>
              <c:numCache>
                <c:formatCode>#,##0</c:formatCode>
                <c:ptCount val="5"/>
                <c:pt idx="0">
                  <c:v>61954</c:v>
                </c:pt>
                <c:pt idx="1">
                  <c:v>62715</c:v>
                </c:pt>
                <c:pt idx="2">
                  <c:v>65594</c:v>
                </c:pt>
                <c:pt idx="3">
                  <c:v>67557</c:v>
                </c:pt>
                <c:pt idx="4">
                  <c:v>69253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7-4CF6-89DD-965BF6977F90}"/>
            </c:ext>
          </c:extLst>
        </c:ser>
        <c:ser>
          <c:idx val="3"/>
          <c:order val="3"/>
          <c:tx>
            <c:strRef>
              <c:f>'Table 8.31'!$S$12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8.31'!$V$12:$Z$12</c:f>
              <c:numCache>
                <c:formatCode>#,##0</c:formatCode>
                <c:ptCount val="5"/>
                <c:pt idx="0">
                  <c:v>6107</c:v>
                </c:pt>
                <c:pt idx="1">
                  <c:v>6383</c:v>
                </c:pt>
                <c:pt idx="2">
                  <c:v>6620</c:v>
                </c:pt>
                <c:pt idx="3">
                  <c:v>6752</c:v>
                </c:pt>
                <c:pt idx="4">
                  <c:v>7004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7-4CF6-89DD-965BF6977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8.31'!$AB$15:$AB$33</c:f>
              <c:numCache>
                <c:formatCode>0.0%</c:formatCode>
                <c:ptCount val="19"/>
                <c:pt idx="0">
                  <c:v>4.0523527251744218E-3</c:v>
                </c:pt>
                <c:pt idx="1">
                  <c:v>1.8622462361642972E-3</c:v>
                </c:pt>
                <c:pt idx="2">
                  <c:v>5.3362534753186801E-2</c:v>
                </c:pt>
                <c:pt idx="3">
                  <c:v>7.2784976131773597E-3</c:v>
                </c:pt>
                <c:pt idx="4">
                  <c:v>6.823427582227351E-2</c:v>
                </c:pt>
                <c:pt idx="5">
                  <c:v>4.3238210145307661E-2</c:v>
                </c:pt>
                <c:pt idx="6">
                  <c:v>7.8620888632429317E-2</c:v>
                </c:pt>
                <c:pt idx="7">
                  <c:v>6.1073807900120652E-2</c:v>
                </c:pt>
                <c:pt idx="8">
                  <c:v>5.4123170539789121E-2</c:v>
                </c:pt>
                <c:pt idx="9">
                  <c:v>2.2701043907045061E-2</c:v>
                </c:pt>
                <c:pt idx="10">
                  <c:v>4.9349525258353878E-2</c:v>
                </c:pt>
                <c:pt idx="11">
                  <c:v>2.078634003042543E-2</c:v>
                </c:pt>
                <c:pt idx="12">
                  <c:v>9.6928605151340289E-2</c:v>
                </c:pt>
                <c:pt idx="13">
                  <c:v>0.11608875832765042</c:v>
                </c:pt>
                <c:pt idx="14">
                  <c:v>8.1112626554057599E-2</c:v>
                </c:pt>
                <c:pt idx="15">
                  <c:v>5.6273933798457743E-2</c:v>
                </c:pt>
                <c:pt idx="16">
                  <c:v>9.2823794785710539E-2</c:v>
                </c:pt>
                <c:pt idx="17">
                  <c:v>2.7461574778366468E-2</c:v>
                </c:pt>
                <c:pt idx="18">
                  <c:v>3.2654881183444368E-2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6-4CD0-8B2F-985AE3B339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6-4CD0-8B2F-985AE3B33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8.31'!$Z$44:$Z$60</c:f>
              <c:numCache>
                <c:formatCode>#,##0</c:formatCode>
                <c:ptCount val="17"/>
                <c:pt idx="0">
                  <c:v>6</c:v>
                </c:pt>
                <c:pt idx="1">
                  <c:v>505</c:v>
                </c:pt>
                <c:pt idx="2">
                  <c:v>1800</c:v>
                </c:pt>
                <c:pt idx="3">
                  <c:v>3742</c:v>
                </c:pt>
                <c:pt idx="4">
                  <c:v>5162</c:v>
                </c:pt>
                <c:pt idx="5">
                  <c:v>5173</c:v>
                </c:pt>
                <c:pt idx="6">
                  <c:v>4922</c:v>
                </c:pt>
                <c:pt idx="7">
                  <c:v>4168</c:v>
                </c:pt>
                <c:pt idx="8">
                  <c:v>3879</c:v>
                </c:pt>
                <c:pt idx="9">
                  <c:v>3409</c:v>
                </c:pt>
                <c:pt idx="10">
                  <c:v>3062</c:v>
                </c:pt>
                <c:pt idx="11">
                  <c:v>2160</c:v>
                </c:pt>
                <c:pt idx="12">
                  <c:v>939</c:v>
                </c:pt>
                <c:pt idx="13">
                  <c:v>354</c:v>
                </c:pt>
                <c:pt idx="14">
                  <c:v>151</c:v>
                </c:pt>
                <c:pt idx="15">
                  <c:v>71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50-4D62-9161-7FCE49EF1152}"/>
            </c:ext>
          </c:extLst>
        </c:ser>
        <c:ser>
          <c:idx val="1"/>
          <c:order val="1"/>
          <c:tx>
            <c:strRef>
              <c:f>'Table 8.31'!$S$62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8.31'!$Z$63:$Z$79</c:f>
              <c:numCache>
                <c:formatCode>#,##0</c:formatCode>
                <c:ptCount val="17"/>
                <c:pt idx="0">
                  <c:v>7</c:v>
                </c:pt>
                <c:pt idx="1">
                  <c:v>600</c:v>
                </c:pt>
                <c:pt idx="2">
                  <c:v>1781</c:v>
                </c:pt>
                <c:pt idx="3">
                  <c:v>3352</c:v>
                </c:pt>
                <c:pt idx="4">
                  <c:v>4518</c:v>
                </c:pt>
                <c:pt idx="5">
                  <c:v>4691</c:v>
                </c:pt>
                <c:pt idx="6">
                  <c:v>4361</c:v>
                </c:pt>
                <c:pt idx="7">
                  <c:v>3921</c:v>
                </c:pt>
                <c:pt idx="8">
                  <c:v>3903</c:v>
                </c:pt>
                <c:pt idx="9">
                  <c:v>3481</c:v>
                </c:pt>
                <c:pt idx="10">
                  <c:v>2982</c:v>
                </c:pt>
                <c:pt idx="11">
                  <c:v>1828</c:v>
                </c:pt>
                <c:pt idx="12">
                  <c:v>757</c:v>
                </c:pt>
                <c:pt idx="13">
                  <c:v>261</c:v>
                </c:pt>
                <c:pt idx="14">
                  <c:v>108</c:v>
                </c:pt>
                <c:pt idx="15">
                  <c:v>70</c:v>
                </c:pt>
                <c:pt idx="1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50-4D62-9161-7FCE49EF1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8.31'!$Z$83:$Z$90</c:f>
              <c:numCache>
                <c:formatCode>#,##0</c:formatCode>
                <c:ptCount val="8"/>
                <c:pt idx="0">
                  <c:v>4137</c:v>
                </c:pt>
                <c:pt idx="1">
                  <c:v>5154</c:v>
                </c:pt>
                <c:pt idx="2">
                  <c:v>4279</c:v>
                </c:pt>
                <c:pt idx="3">
                  <c:v>1535</c:v>
                </c:pt>
                <c:pt idx="4">
                  <c:v>1848</c:v>
                </c:pt>
                <c:pt idx="5">
                  <c:v>1456</c:v>
                </c:pt>
                <c:pt idx="6">
                  <c:v>2241</c:v>
                </c:pt>
                <c:pt idx="7">
                  <c:v>2609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6-43F6-9A98-F76085880FE2}"/>
            </c:ext>
          </c:extLst>
        </c:ser>
        <c:ser>
          <c:idx val="1"/>
          <c:order val="1"/>
          <c:tx>
            <c:strRef>
              <c:f>'Table 8.31'!$S$92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8.31'!$Z$93:$Z$100</c:f>
              <c:numCache>
                <c:formatCode>#,##0</c:formatCode>
                <c:ptCount val="8"/>
                <c:pt idx="0">
                  <c:v>3058</c:v>
                </c:pt>
                <c:pt idx="1">
                  <c:v>6618</c:v>
                </c:pt>
                <c:pt idx="2">
                  <c:v>783</c:v>
                </c:pt>
                <c:pt idx="3">
                  <c:v>2856</c:v>
                </c:pt>
                <c:pt idx="4">
                  <c:v>4897</c:v>
                </c:pt>
                <c:pt idx="5">
                  <c:v>2163</c:v>
                </c:pt>
                <c:pt idx="6">
                  <c:v>367</c:v>
                </c:pt>
                <c:pt idx="7">
                  <c:v>1167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6-43F6-9A98-F76085880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8.4'!$U$4:$Y$4</c:f>
              <c:numCache>
                <c:formatCode>#,##0</c:formatCode>
                <c:ptCount val="5"/>
                <c:pt idx="1">
                  <c:v>94259</c:v>
                </c:pt>
                <c:pt idx="2">
                  <c:v>95099</c:v>
                </c:pt>
                <c:pt idx="3">
                  <c:v>98329</c:v>
                </c:pt>
                <c:pt idx="4">
                  <c:v>100699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C5-4EAF-8DA9-9D3B71298ABA}"/>
            </c:ext>
          </c:extLst>
        </c:ser>
        <c:ser>
          <c:idx val="1"/>
          <c:order val="1"/>
          <c:tx>
            <c:strRef>
              <c:f>'Table 8.4'!$S$7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8.4'!$U$7:$Y$7</c:f>
              <c:numCache>
                <c:formatCode>#,##0</c:formatCode>
                <c:ptCount val="5"/>
                <c:pt idx="1">
                  <c:v>68567</c:v>
                </c:pt>
                <c:pt idx="2">
                  <c:v>69360</c:v>
                </c:pt>
                <c:pt idx="3">
                  <c:v>70480</c:v>
                </c:pt>
                <c:pt idx="4">
                  <c:v>72377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C5-4EAF-8DA9-9D3B71298ABA}"/>
            </c:ext>
          </c:extLst>
        </c:ser>
        <c:ser>
          <c:idx val="2"/>
          <c:order val="2"/>
          <c:tx>
            <c:strRef>
              <c:f>'Table 8.4'!$S$11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8.4'!$U$11:$Y$11</c:f>
              <c:numCache>
                <c:formatCode>#,##0</c:formatCode>
                <c:ptCount val="5"/>
                <c:pt idx="1">
                  <c:v>85398</c:v>
                </c:pt>
                <c:pt idx="2">
                  <c:v>85889</c:v>
                </c:pt>
                <c:pt idx="3">
                  <c:v>88771</c:v>
                </c:pt>
                <c:pt idx="4">
                  <c:v>90890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C5-4EAF-8DA9-9D3B71298ABA}"/>
            </c:ext>
          </c:extLst>
        </c:ser>
        <c:ser>
          <c:idx val="3"/>
          <c:order val="3"/>
          <c:tx>
            <c:strRef>
              <c:f>'Table 8.4'!$S$12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8.4'!$U$12:$Y$12</c:f>
              <c:numCache>
                <c:formatCode>#,##0</c:formatCode>
                <c:ptCount val="5"/>
                <c:pt idx="1">
                  <c:v>8860</c:v>
                </c:pt>
                <c:pt idx="2">
                  <c:v>9210</c:v>
                </c:pt>
                <c:pt idx="3">
                  <c:v>9558</c:v>
                </c:pt>
                <c:pt idx="4">
                  <c:v>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C5-4EAF-8DA9-9D3B71298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8.31'!$V$8:$Z$8</c:f>
              <c:numCache>
                <c:formatCode>#,##0</c:formatCode>
                <c:ptCount val="5"/>
                <c:pt idx="0">
                  <c:v>47104</c:v>
                </c:pt>
                <c:pt idx="1">
                  <c:v>48778</c:v>
                </c:pt>
                <c:pt idx="2">
                  <c:v>49458</c:v>
                </c:pt>
                <c:pt idx="3">
                  <c:v>51533</c:v>
                </c:pt>
                <c:pt idx="4">
                  <c:v>52463.97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39-4870-A3CC-B4B7C03B0FF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39-4870-A3CC-B4B7C03B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8.32'!$U$4:$Y$4</c:f>
              <c:numCache>
                <c:formatCode>#,##0</c:formatCode>
                <c:ptCount val="5"/>
                <c:pt idx="1">
                  <c:v>15758</c:v>
                </c:pt>
                <c:pt idx="2">
                  <c:v>15701</c:v>
                </c:pt>
                <c:pt idx="3">
                  <c:v>16370</c:v>
                </c:pt>
                <c:pt idx="4">
                  <c:v>16795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F-4722-A952-6EAEFC96AAD9}"/>
            </c:ext>
          </c:extLst>
        </c:ser>
        <c:ser>
          <c:idx val="1"/>
          <c:order val="1"/>
          <c:tx>
            <c:strRef>
              <c:f>'Table 8.32'!$S$7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8.32'!$U$7:$Y$7</c:f>
              <c:numCache>
                <c:formatCode>#,##0</c:formatCode>
                <c:ptCount val="5"/>
                <c:pt idx="1">
                  <c:v>11009</c:v>
                </c:pt>
                <c:pt idx="2">
                  <c:v>10918</c:v>
                </c:pt>
                <c:pt idx="3">
                  <c:v>11099</c:v>
                </c:pt>
                <c:pt idx="4">
                  <c:v>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EF-4722-A952-6EAEFC96AAD9}"/>
            </c:ext>
          </c:extLst>
        </c:ser>
        <c:ser>
          <c:idx val="2"/>
          <c:order val="2"/>
          <c:tx>
            <c:strRef>
              <c:f>'Table 8.32'!$S$11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8.32'!$U$11:$Y$11</c:f>
              <c:numCache>
                <c:formatCode>#,##0</c:formatCode>
                <c:ptCount val="5"/>
                <c:pt idx="1">
                  <c:v>13513</c:v>
                </c:pt>
                <c:pt idx="2">
                  <c:v>13443</c:v>
                </c:pt>
                <c:pt idx="3">
                  <c:v>14031</c:v>
                </c:pt>
                <c:pt idx="4">
                  <c:v>14435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EF-4722-A952-6EAEFC96AAD9}"/>
            </c:ext>
          </c:extLst>
        </c:ser>
        <c:ser>
          <c:idx val="3"/>
          <c:order val="3"/>
          <c:tx>
            <c:strRef>
              <c:f>'Table 8.32'!$S$12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8.32'!$U$12:$Y$12</c:f>
              <c:numCache>
                <c:formatCode>#,##0</c:formatCode>
                <c:ptCount val="5"/>
                <c:pt idx="1">
                  <c:v>2244</c:v>
                </c:pt>
                <c:pt idx="2">
                  <c:v>2260</c:v>
                </c:pt>
                <c:pt idx="3">
                  <c:v>2339</c:v>
                </c:pt>
                <c:pt idx="4">
                  <c:v>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EF-4722-A952-6EAEFC96A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8.32'!$AB$15:$AB$33</c:f>
              <c:numCache>
                <c:formatCode>0.0%</c:formatCode>
                <c:ptCount val="19"/>
                <c:pt idx="0">
                  <c:v>7.752964545837597E-2</c:v>
                </c:pt>
                <c:pt idx="1">
                  <c:v>4.5145368085234457E-3</c:v>
                </c:pt>
                <c:pt idx="2">
                  <c:v>3.4491061217119125E-2</c:v>
                </c:pt>
                <c:pt idx="3">
                  <c:v>1.0774694516342623E-2</c:v>
                </c:pt>
                <c:pt idx="4">
                  <c:v>6.8921928610124597E-2</c:v>
                </c:pt>
                <c:pt idx="5">
                  <c:v>3.2986215614277975E-2</c:v>
                </c:pt>
                <c:pt idx="6">
                  <c:v>9.6851862998856314E-2</c:v>
                </c:pt>
                <c:pt idx="7">
                  <c:v>6.9644254499488356E-2</c:v>
                </c:pt>
                <c:pt idx="8">
                  <c:v>4.2797808944802264E-2</c:v>
                </c:pt>
                <c:pt idx="9">
                  <c:v>7.283452717751159E-3</c:v>
                </c:pt>
                <c:pt idx="10">
                  <c:v>3.0036718232709324E-2</c:v>
                </c:pt>
                <c:pt idx="11">
                  <c:v>1.2821284536206585E-2</c:v>
                </c:pt>
                <c:pt idx="12">
                  <c:v>3.8283272136278815E-2</c:v>
                </c:pt>
                <c:pt idx="13">
                  <c:v>6.2240414133509898E-2</c:v>
                </c:pt>
                <c:pt idx="14">
                  <c:v>8.3248058749172335E-2</c:v>
                </c:pt>
                <c:pt idx="15">
                  <c:v>4.8877385180280501E-2</c:v>
                </c:pt>
                <c:pt idx="16">
                  <c:v>0.14338168903870463</c:v>
                </c:pt>
                <c:pt idx="17">
                  <c:v>1.721543369650274E-2</c:v>
                </c:pt>
                <c:pt idx="18">
                  <c:v>3.6236682116414856E-2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D-400D-8090-6C7689BCFB7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D-400D-8090-6C7689BCF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8.32'!$Y$44:$Y$60</c:f>
              <c:numCache>
                <c:formatCode>#,##0</c:formatCode>
                <c:ptCount val="17"/>
                <c:pt idx="0">
                  <c:v>15</c:v>
                </c:pt>
                <c:pt idx="1">
                  <c:v>222</c:v>
                </c:pt>
                <c:pt idx="2">
                  <c:v>593</c:v>
                </c:pt>
                <c:pt idx="3">
                  <c:v>798</c:v>
                </c:pt>
                <c:pt idx="4">
                  <c:v>953</c:v>
                </c:pt>
                <c:pt idx="5">
                  <c:v>790</c:v>
                </c:pt>
                <c:pt idx="6">
                  <c:v>648</c:v>
                </c:pt>
                <c:pt idx="7">
                  <c:v>699</c:v>
                </c:pt>
                <c:pt idx="8">
                  <c:v>689</c:v>
                </c:pt>
                <c:pt idx="9">
                  <c:v>774</c:v>
                </c:pt>
                <c:pt idx="10">
                  <c:v>763</c:v>
                </c:pt>
                <c:pt idx="11">
                  <c:v>635</c:v>
                </c:pt>
                <c:pt idx="12">
                  <c:v>346</c:v>
                </c:pt>
                <c:pt idx="13">
                  <c:v>192</c:v>
                </c:pt>
                <c:pt idx="14">
                  <c:v>96</c:v>
                </c:pt>
                <c:pt idx="15">
                  <c:v>53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C4-4D1E-9C2C-AB46C57B481C}"/>
            </c:ext>
          </c:extLst>
        </c:ser>
        <c:ser>
          <c:idx val="1"/>
          <c:order val="1"/>
          <c:tx>
            <c:strRef>
              <c:f>'Table 8.32'!$S$62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8.32'!$Y$63:$Y$79</c:f>
              <c:numCache>
                <c:formatCode>#,##0</c:formatCode>
                <c:ptCount val="17"/>
                <c:pt idx="0">
                  <c:v>28</c:v>
                </c:pt>
                <c:pt idx="1">
                  <c:v>253</c:v>
                </c:pt>
                <c:pt idx="2">
                  <c:v>639</c:v>
                </c:pt>
                <c:pt idx="3">
                  <c:v>769</c:v>
                </c:pt>
                <c:pt idx="4">
                  <c:v>874</c:v>
                </c:pt>
                <c:pt idx="5">
                  <c:v>714</c:v>
                </c:pt>
                <c:pt idx="6">
                  <c:v>660</c:v>
                </c:pt>
                <c:pt idx="7">
                  <c:v>785</c:v>
                </c:pt>
                <c:pt idx="8">
                  <c:v>816</c:v>
                </c:pt>
                <c:pt idx="9">
                  <c:v>824</c:v>
                </c:pt>
                <c:pt idx="10">
                  <c:v>829</c:v>
                </c:pt>
                <c:pt idx="11">
                  <c:v>568</c:v>
                </c:pt>
                <c:pt idx="12">
                  <c:v>263</c:v>
                </c:pt>
                <c:pt idx="13">
                  <c:v>130</c:v>
                </c:pt>
                <c:pt idx="14">
                  <c:v>74</c:v>
                </c:pt>
                <c:pt idx="15">
                  <c:v>48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C4-4D1E-9C2C-AB46C57B4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8.32'!$Y$83:$Y$90</c:f>
              <c:numCache>
                <c:formatCode>#,##0</c:formatCode>
                <c:ptCount val="8"/>
                <c:pt idx="0">
                  <c:v>640</c:v>
                </c:pt>
                <c:pt idx="1">
                  <c:v>586</c:v>
                </c:pt>
                <c:pt idx="2">
                  <c:v>999</c:v>
                </c:pt>
                <c:pt idx="3">
                  <c:v>289</c:v>
                </c:pt>
                <c:pt idx="4">
                  <c:v>235</c:v>
                </c:pt>
                <c:pt idx="5">
                  <c:v>379</c:v>
                </c:pt>
                <c:pt idx="6">
                  <c:v>573</c:v>
                </c:pt>
                <c:pt idx="7">
                  <c:v>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F6-4E49-AA51-50D0333400F4}"/>
            </c:ext>
          </c:extLst>
        </c:ser>
        <c:ser>
          <c:idx val="1"/>
          <c:order val="1"/>
          <c:tx>
            <c:strRef>
              <c:f>'Table 8.32'!$S$92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8.32'!$Y$93:$Y$100</c:f>
              <c:numCache>
                <c:formatCode>#,##0</c:formatCode>
                <c:ptCount val="8"/>
                <c:pt idx="0">
                  <c:v>398</c:v>
                </c:pt>
                <c:pt idx="1">
                  <c:v>1225</c:v>
                </c:pt>
                <c:pt idx="2">
                  <c:v>178</c:v>
                </c:pt>
                <c:pt idx="3">
                  <c:v>767</c:v>
                </c:pt>
                <c:pt idx="4">
                  <c:v>904</c:v>
                </c:pt>
                <c:pt idx="5">
                  <c:v>613</c:v>
                </c:pt>
                <c:pt idx="6">
                  <c:v>55</c:v>
                </c:pt>
                <c:pt idx="7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F6-4E49-AA51-50D033340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8.32'!$U$8:$Y$8</c:f>
              <c:numCache>
                <c:formatCode>#,##0</c:formatCode>
                <c:ptCount val="5"/>
                <c:pt idx="1">
                  <c:v>32509.33</c:v>
                </c:pt>
                <c:pt idx="2">
                  <c:v>33590.25</c:v>
                </c:pt>
                <c:pt idx="3">
                  <c:v>33431</c:v>
                </c:pt>
                <c:pt idx="4">
                  <c:v>35933.32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9A-4D01-A93C-14C8692646D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9A-4D01-A93C-14C86926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8.32'!$V$4:$Z$4</c:f>
              <c:numCache>
                <c:formatCode>#,##0</c:formatCode>
                <c:ptCount val="5"/>
                <c:pt idx="0">
                  <c:v>15758</c:v>
                </c:pt>
                <c:pt idx="1">
                  <c:v>15701</c:v>
                </c:pt>
                <c:pt idx="2">
                  <c:v>16370</c:v>
                </c:pt>
                <c:pt idx="3">
                  <c:v>16795</c:v>
                </c:pt>
                <c:pt idx="4">
                  <c:v>16617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A-4F7B-9ACE-3D0D1F9AFA14}"/>
            </c:ext>
          </c:extLst>
        </c:ser>
        <c:ser>
          <c:idx val="1"/>
          <c:order val="1"/>
          <c:tx>
            <c:strRef>
              <c:f>'Table 8.32'!$S$7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8.32'!$V$7:$Z$7</c:f>
              <c:numCache>
                <c:formatCode>#,##0</c:formatCode>
                <c:ptCount val="5"/>
                <c:pt idx="0">
                  <c:v>11009</c:v>
                </c:pt>
                <c:pt idx="1">
                  <c:v>10918</c:v>
                </c:pt>
                <c:pt idx="2">
                  <c:v>11099</c:v>
                </c:pt>
                <c:pt idx="3">
                  <c:v>11356</c:v>
                </c:pt>
                <c:pt idx="4">
                  <c:v>11338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CA-4F7B-9ACE-3D0D1F9AFA14}"/>
            </c:ext>
          </c:extLst>
        </c:ser>
        <c:ser>
          <c:idx val="2"/>
          <c:order val="2"/>
          <c:tx>
            <c:strRef>
              <c:f>'Table 8.32'!$S$11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8.32'!$V$11:$Z$11</c:f>
              <c:numCache>
                <c:formatCode>#,##0</c:formatCode>
                <c:ptCount val="5"/>
                <c:pt idx="0">
                  <c:v>13513</c:v>
                </c:pt>
                <c:pt idx="1">
                  <c:v>13443</c:v>
                </c:pt>
                <c:pt idx="2">
                  <c:v>14031</c:v>
                </c:pt>
                <c:pt idx="3">
                  <c:v>14435</c:v>
                </c:pt>
                <c:pt idx="4">
                  <c:v>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CA-4F7B-9ACE-3D0D1F9AFA14}"/>
            </c:ext>
          </c:extLst>
        </c:ser>
        <c:ser>
          <c:idx val="3"/>
          <c:order val="3"/>
          <c:tx>
            <c:strRef>
              <c:f>'Table 8.32'!$S$12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8.32'!$V$12:$Z$12</c:f>
              <c:numCache>
                <c:formatCode>#,##0</c:formatCode>
                <c:ptCount val="5"/>
                <c:pt idx="0">
                  <c:v>2244</c:v>
                </c:pt>
                <c:pt idx="1">
                  <c:v>2260</c:v>
                </c:pt>
                <c:pt idx="2">
                  <c:v>2339</c:v>
                </c:pt>
                <c:pt idx="3">
                  <c:v>2359</c:v>
                </c:pt>
                <c:pt idx="4">
                  <c:v>2337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CA-4F7B-9ACE-3D0D1F9AF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8.32'!$AB$15:$AB$33</c:f>
              <c:numCache>
                <c:formatCode>0.0%</c:formatCode>
                <c:ptCount val="19"/>
                <c:pt idx="0">
                  <c:v>7.752964545837597E-2</c:v>
                </c:pt>
                <c:pt idx="1">
                  <c:v>4.5145368085234457E-3</c:v>
                </c:pt>
                <c:pt idx="2">
                  <c:v>3.4491061217119125E-2</c:v>
                </c:pt>
                <c:pt idx="3">
                  <c:v>1.0774694516342623E-2</c:v>
                </c:pt>
                <c:pt idx="4">
                  <c:v>6.8921928610124597E-2</c:v>
                </c:pt>
                <c:pt idx="5">
                  <c:v>3.2986215614277975E-2</c:v>
                </c:pt>
                <c:pt idx="6">
                  <c:v>9.6851862998856314E-2</c:v>
                </c:pt>
                <c:pt idx="7">
                  <c:v>6.9644254499488356E-2</c:v>
                </c:pt>
                <c:pt idx="8">
                  <c:v>4.2797808944802264E-2</c:v>
                </c:pt>
                <c:pt idx="9">
                  <c:v>7.283452717751159E-3</c:v>
                </c:pt>
                <c:pt idx="10">
                  <c:v>3.0036718232709324E-2</c:v>
                </c:pt>
                <c:pt idx="11">
                  <c:v>1.2821284536206585E-2</c:v>
                </c:pt>
                <c:pt idx="12">
                  <c:v>3.8283272136278815E-2</c:v>
                </c:pt>
                <c:pt idx="13">
                  <c:v>6.2240414133509898E-2</c:v>
                </c:pt>
                <c:pt idx="14">
                  <c:v>8.3248058749172335E-2</c:v>
                </c:pt>
                <c:pt idx="15">
                  <c:v>4.8877385180280501E-2</c:v>
                </c:pt>
                <c:pt idx="16">
                  <c:v>0.14338168903870463</c:v>
                </c:pt>
                <c:pt idx="17">
                  <c:v>1.721543369650274E-2</c:v>
                </c:pt>
                <c:pt idx="18">
                  <c:v>3.6236682116414856E-2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8-4C5C-A3D6-1CE692A9F5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8-4C5C-A3D6-1CE692A9F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8.32'!$Z$44:$Z$60</c:f>
              <c:numCache>
                <c:formatCode>#,##0</c:formatCode>
                <c:ptCount val="17"/>
                <c:pt idx="0">
                  <c:v>11</c:v>
                </c:pt>
                <c:pt idx="1">
                  <c:v>227</c:v>
                </c:pt>
                <c:pt idx="2">
                  <c:v>539</c:v>
                </c:pt>
                <c:pt idx="3">
                  <c:v>801</c:v>
                </c:pt>
                <c:pt idx="4">
                  <c:v>971</c:v>
                </c:pt>
                <c:pt idx="5">
                  <c:v>803</c:v>
                </c:pt>
                <c:pt idx="6">
                  <c:v>664</c:v>
                </c:pt>
                <c:pt idx="7">
                  <c:v>652</c:v>
                </c:pt>
                <c:pt idx="8">
                  <c:v>679</c:v>
                </c:pt>
                <c:pt idx="9">
                  <c:v>752</c:v>
                </c:pt>
                <c:pt idx="10">
                  <c:v>759</c:v>
                </c:pt>
                <c:pt idx="11">
                  <c:v>655</c:v>
                </c:pt>
                <c:pt idx="12">
                  <c:v>381</c:v>
                </c:pt>
                <c:pt idx="13">
                  <c:v>177</c:v>
                </c:pt>
                <c:pt idx="14">
                  <c:v>102</c:v>
                </c:pt>
                <c:pt idx="15">
                  <c:v>61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E-4F79-A660-B29799100960}"/>
            </c:ext>
          </c:extLst>
        </c:ser>
        <c:ser>
          <c:idx val="1"/>
          <c:order val="1"/>
          <c:tx>
            <c:strRef>
              <c:f>'Table 8.32'!$S$62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8.32'!$Z$63:$Z$79</c:f>
              <c:numCache>
                <c:formatCode>#,##0</c:formatCode>
                <c:ptCount val="17"/>
                <c:pt idx="0">
                  <c:v>27</c:v>
                </c:pt>
                <c:pt idx="1">
                  <c:v>246</c:v>
                </c:pt>
                <c:pt idx="2">
                  <c:v>643</c:v>
                </c:pt>
                <c:pt idx="3">
                  <c:v>815</c:v>
                </c:pt>
                <c:pt idx="4">
                  <c:v>848</c:v>
                </c:pt>
                <c:pt idx="5">
                  <c:v>746</c:v>
                </c:pt>
                <c:pt idx="6">
                  <c:v>656</c:v>
                </c:pt>
                <c:pt idx="7">
                  <c:v>789</c:v>
                </c:pt>
                <c:pt idx="8">
                  <c:v>827</c:v>
                </c:pt>
                <c:pt idx="9">
                  <c:v>805</c:v>
                </c:pt>
                <c:pt idx="10">
                  <c:v>754</c:v>
                </c:pt>
                <c:pt idx="11">
                  <c:v>645</c:v>
                </c:pt>
                <c:pt idx="12">
                  <c:v>263</c:v>
                </c:pt>
                <c:pt idx="13">
                  <c:v>136</c:v>
                </c:pt>
                <c:pt idx="14">
                  <c:v>69</c:v>
                </c:pt>
                <c:pt idx="15">
                  <c:v>41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E-4F79-A660-B29799100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8.32'!$Z$83:$Z$90</c:f>
              <c:numCache>
                <c:formatCode>#,##0</c:formatCode>
                <c:ptCount val="8"/>
                <c:pt idx="0">
                  <c:v>669</c:v>
                </c:pt>
                <c:pt idx="1">
                  <c:v>566</c:v>
                </c:pt>
                <c:pt idx="2">
                  <c:v>986</c:v>
                </c:pt>
                <c:pt idx="3">
                  <c:v>328</c:v>
                </c:pt>
                <c:pt idx="4">
                  <c:v>236</c:v>
                </c:pt>
                <c:pt idx="5">
                  <c:v>356</c:v>
                </c:pt>
                <c:pt idx="6">
                  <c:v>581</c:v>
                </c:pt>
                <c:pt idx="7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5-441F-9E7E-5922FBD3DE1F}"/>
            </c:ext>
          </c:extLst>
        </c:ser>
        <c:ser>
          <c:idx val="1"/>
          <c:order val="1"/>
          <c:tx>
            <c:strRef>
              <c:f>'Table 8.32'!$S$92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8.32'!$Z$93:$Z$100</c:f>
              <c:numCache>
                <c:formatCode>#,##0</c:formatCode>
                <c:ptCount val="8"/>
                <c:pt idx="0">
                  <c:v>422</c:v>
                </c:pt>
                <c:pt idx="1">
                  <c:v>1261</c:v>
                </c:pt>
                <c:pt idx="2">
                  <c:v>168</c:v>
                </c:pt>
                <c:pt idx="3">
                  <c:v>816</c:v>
                </c:pt>
                <c:pt idx="4">
                  <c:v>898</c:v>
                </c:pt>
                <c:pt idx="5">
                  <c:v>624</c:v>
                </c:pt>
                <c:pt idx="6">
                  <c:v>44</c:v>
                </c:pt>
                <c:pt idx="7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5-441F-9E7E-5922FBD3D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8.4'!$AB$15:$AB$33</c:f>
              <c:numCache>
                <c:formatCode>0.0%</c:formatCode>
                <c:ptCount val="19"/>
                <c:pt idx="0">
                  <c:v>3.6486407596956548E-3</c:v>
                </c:pt>
                <c:pt idx="1">
                  <c:v>1.0410788300998267E-3</c:v>
                </c:pt>
                <c:pt idx="2">
                  <c:v>4.5009632411605598E-2</c:v>
                </c:pt>
                <c:pt idx="3">
                  <c:v>6.0032302632859174E-3</c:v>
                </c:pt>
                <c:pt idx="4">
                  <c:v>6.5977154643989955E-2</c:v>
                </c:pt>
                <c:pt idx="5">
                  <c:v>3.7653972640059159E-2</c:v>
                </c:pt>
                <c:pt idx="6">
                  <c:v>7.9063612835431701E-2</c:v>
                </c:pt>
                <c:pt idx="7">
                  <c:v>5.3270155091556561E-2</c:v>
                </c:pt>
                <c:pt idx="8">
                  <c:v>3.0668041798828542E-2</c:v>
                </c:pt>
                <c:pt idx="9">
                  <c:v>2.0811846893304016E-2</c:v>
                </c:pt>
                <c:pt idx="10">
                  <c:v>4.6838817645799682E-2</c:v>
                </c:pt>
                <c:pt idx="11">
                  <c:v>1.616104613827862E-2</c:v>
                </c:pt>
                <c:pt idx="12">
                  <c:v>0.10384518087528459</c:v>
                </c:pt>
                <c:pt idx="13">
                  <c:v>7.8392262935647702E-2</c:v>
                </c:pt>
                <c:pt idx="14">
                  <c:v>8.7090622506762153E-2</c:v>
                </c:pt>
                <c:pt idx="15">
                  <c:v>8.9814940940668234E-2</c:v>
                </c:pt>
                <c:pt idx="16">
                  <c:v>0.14065266885909436</c:v>
                </c:pt>
                <c:pt idx="17">
                  <c:v>2.7340481425986107E-2</c:v>
                </c:pt>
                <c:pt idx="18">
                  <c:v>3.3421549358812197E-2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CA-4777-81C1-96505064ED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CA-4777-81C1-96505064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8.32'!$V$8:$Z$8</c:f>
              <c:numCache>
                <c:formatCode>#,##0</c:formatCode>
                <c:ptCount val="5"/>
                <c:pt idx="0">
                  <c:v>32509.33</c:v>
                </c:pt>
                <c:pt idx="1">
                  <c:v>33590.25</c:v>
                </c:pt>
                <c:pt idx="2">
                  <c:v>33431</c:v>
                </c:pt>
                <c:pt idx="3">
                  <c:v>35933.32</c:v>
                </c:pt>
                <c:pt idx="4">
                  <c:v>36623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26-498C-80D7-BE2330AA4C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26-498C-80D7-BE2330AA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8.33'!$U$4:$Y$4</c:f>
              <c:numCache>
                <c:formatCode>#,##0</c:formatCode>
                <c:ptCount val="5"/>
                <c:pt idx="1">
                  <c:v>127727</c:v>
                </c:pt>
                <c:pt idx="2">
                  <c:v>132453</c:v>
                </c:pt>
                <c:pt idx="3">
                  <c:v>143568</c:v>
                </c:pt>
                <c:pt idx="4">
                  <c:v>152913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2A-4D25-811D-D20A7A534A81}"/>
            </c:ext>
          </c:extLst>
        </c:ser>
        <c:ser>
          <c:idx val="1"/>
          <c:order val="1"/>
          <c:tx>
            <c:strRef>
              <c:f>'Table 8.33'!$S$7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8.33'!$U$7:$Y$7</c:f>
              <c:numCache>
                <c:formatCode>#,##0</c:formatCode>
                <c:ptCount val="5"/>
                <c:pt idx="1">
                  <c:v>94834</c:v>
                </c:pt>
                <c:pt idx="2">
                  <c:v>98212</c:v>
                </c:pt>
                <c:pt idx="3">
                  <c:v>103805</c:v>
                </c:pt>
                <c:pt idx="4">
                  <c:v>109882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2A-4D25-811D-D20A7A534A81}"/>
            </c:ext>
          </c:extLst>
        </c:ser>
        <c:ser>
          <c:idx val="2"/>
          <c:order val="2"/>
          <c:tx>
            <c:strRef>
              <c:f>'Table 8.33'!$S$11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8.33'!$U$11:$Y$11</c:f>
              <c:numCache>
                <c:formatCode>#,##0</c:formatCode>
                <c:ptCount val="5"/>
                <c:pt idx="1">
                  <c:v>115011</c:v>
                </c:pt>
                <c:pt idx="2">
                  <c:v>118743</c:v>
                </c:pt>
                <c:pt idx="3">
                  <c:v>128485</c:v>
                </c:pt>
                <c:pt idx="4">
                  <c:v>136759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2A-4D25-811D-D20A7A534A81}"/>
            </c:ext>
          </c:extLst>
        </c:ser>
        <c:ser>
          <c:idx val="3"/>
          <c:order val="3"/>
          <c:tx>
            <c:strRef>
              <c:f>'Table 8.33'!$S$12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8.33'!$U$12:$Y$12</c:f>
              <c:numCache>
                <c:formatCode>#,##0</c:formatCode>
                <c:ptCount val="5"/>
                <c:pt idx="1">
                  <c:v>12716</c:v>
                </c:pt>
                <c:pt idx="2">
                  <c:v>13710</c:v>
                </c:pt>
                <c:pt idx="3">
                  <c:v>15083</c:v>
                </c:pt>
                <c:pt idx="4">
                  <c:v>16154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2A-4D25-811D-D20A7A534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8.33'!$AB$15:$AB$33</c:f>
              <c:numCache>
                <c:formatCode>0.0%</c:formatCode>
                <c:ptCount val="19"/>
                <c:pt idx="0">
                  <c:v>2.8424962396783006E-3</c:v>
                </c:pt>
                <c:pt idx="1">
                  <c:v>9.2703441078061208E-4</c:v>
                </c:pt>
                <c:pt idx="2">
                  <c:v>7.1179052705896792E-2</c:v>
                </c:pt>
                <c:pt idx="3">
                  <c:v>6.9558277312214136E-3</c:v>
                </c:pt>
                <c:pt idx="4">
                  <c:v>8.0627436534978669E-2</c:v>
                </c:pt>
                <c:pt idx="5">
                  <c:v>4.0998250299290911E-2</c:v>
                </c:pt>
                <c:pt idx="6">
                  <c:v>9.2457869048715349E-2</c:v>
                </c:pt>
                <c:pt idx="7">
                  <c:v>6.863124290143352E-2</c:v>
                </c:pt>
                <c:pt idx="8">
                  <c:v>8.2463087454338946E-2</c:v>
                </c:pt>
                <c:pt idx="9">
                  <c:v>1.1486631672652485E-2</c:v>
                </c:pt>
                <c:pt idx="10">
                  <c:v>4.1047364705160079E-2</c:v>
                </c:pt>
                <c:pt idx="11">
                  <c:v>1.7030420235135218E-2</c:v>
                </c:pt>
                <c:pt idx="12">
                  <c:v>5.6278969825336894E-2</c:v>
                </c:pt>
                <c:pt idx="13">
                  <c:v>0.12624858028670535</c:v>
                </c:pt>
                <c:pt idx="14">
                  <c:v>7.2216594529883049E-2</c:v>
                </c:pt>
                <c:pt idx="15">
                  <c:v>4.1931424010805171E-2</c:v>
                </c:pt>
                <c:pt idx="16">
                  <c:v>0.10293151610031617</c:v>
                </c:pt>
                <c:pt idx="17">
                  <c:v>1.3776590846302606E-2</c:v>
                </c:pt>
                <c:pt idx="18">
                  <c:v>3.4281855296681707E-2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77-4871-AC75-5FB6FC4A4B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77-4871-AC75-5FB6FC4A4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8.33'!$Y$44:$Y$60</c:f>
              <c:numCache>
                <c:formatCode>#,##0</c:formatCode>
                <c:ptCount val="17"/>
                <c:pt idx="0">
                  <c:v>20</c:v>
                </c:pt>
                <c:pt idx="1">
                  <c:v>1341</c:v>
                </c:pt>
                <c:pt idx="2">
                  <c:v>4670</c:v>
                </c:pt>
                <c:pt idx="3">
                  <c:v>9439</c:v>
                </c:pt>
                <c:pt idx="4">
                  <c:v>12486</c:v>
                </c:pt>
                <c:pt idx="5">
                  <c:v>12296</c:v>
                </c:pt>
                <c:pt idx="6">
                  <c:v>10221</c:v>
                </c:pt>
                <c:pt idx="7">
                  <c:v>8243</c:v>
                </c:pt>
                <c:pt idx="8">
                  <c:v>7596</c:v>
                </c:pt>
                <c:pt idx="9">
                  <c:v>6694</c:v>
                </c:pt>
                <c:pt idx="10">
                  <c:v>5754</c:v>
                </c:pt>
                <c:pt idx="11">
                  <c:v>3547</c:v>
                </c:pt>
                <c:pt idx="12">
                  <c:v>1570</c:v>
                </c:pt>
                <c:pt idx="13">
                  <c:v>566</c:v>
                </c:pt>
                <c:pt idx="14">
                  <c:v>158</c:v>
                </c:pt>
                <c:pt idx="15">
                  <c:v>79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85-40A8-9210-51E2C8FCDEB1}"/>
            </c:ext>
          </c:extLst>
        </c:ser>
        <c:ser>
          <c:idx val="1"/>
          <c:order val="1"/>
          <c:tx>
            <c:strRef>
              <c:f>'Table 8.33'!$S$62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8.33'!$Y$63:$Y$79</c:f>
              <c:numCache>
                <c:formatCode>#,##0</c:formatCode>
                <c:ptCount val="17"/>
                <c:pt idx="0">
                  <c:v>24</c:v>
                </c:pt>
                <c:pt idx="1">
                  <c:v>1479</c:v>
                </c:pt>
                <c:pt idx="2">
                  <c:v>4616</c:v>
                </c:pt>
                <c:pt idx="3">
                  <c:v>8158</c:v>
                </c:pt>
                <c:pt idx="4">
                  <c:v>9940</c:v>
                </c:pt>
                <c:pt idx="5">
                  <c:v>9109</c:v>
                </c:pt>
                <c:pt idx="6">
                  <c:v>7600</c:v>
                </c:pt>
                <c:pt idx="7">
                  <c:v>6077</c:v>
                </c:pt>
                <c:pt idx="8">
                  <c:v>6401</c:v>
                </c:pt>
                <c:pt idx="9">
                  <c:v>5635</c:v>
                </c:pt>
                <c:pt idx="10">
                  <c:v>4627</c:v>
                </c:pt>
                <c:pt idx="11">
                  <c:v>2781</c:v>
                </c:pt>
                <c:pt idx="12">
                  <c:v>1047</c:v>
                </c:pt>
                <c:pt idx="13">
                  <c:v>346</c:v>
                </c:pt>
                <c:pt idx="14">
                  <c:v>102</c:v>
                </c:pt>
                <c:pt idx="15">
                  <c:v>92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85-40A8-9210-51E2C8FCD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8.33'!$Y$83:$Y$90</c:f>
              <c:numCache>
                <c:formatCode>#,##0</c:formatCode>
                <c:ptCount val="8"/>
                <c:pt idx="0">
                  <c:v>6704</c:v>
                </c:pt>
                <c:pt idx="1">
                  <c:v>6182</c:v>
                </c:pt>
                <c:pt idx="2">
                  <c:v>10933</c:v>
                </c:pt>
                <c:pt idx="3">
                  <c:v>3318</c:v>
                </c:pt>
                <c:pt idx="4">
                  <c:v>3610</c:v>
                </c:pt>
                <c:pt idx="5">
                  <c:v>3039</c:v>
                </c:pt>
                <c:pt idx="6">
                  <c:v>7402</c:v>
                </c:pt>
                <c:pt idx="7">
                  <c:v>7599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5-4719-8A7C-87356672FE79}"/>
            </c:ext>
          </c:extLst>
        </c:ser>
        <c:ser>
          <c:idx val="1"/>
          <c:order val="1"/>
          <c:tx>
            <c:strRef>
              <c:f>'Table 8.33'!$S$92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8.33'!$Y$93:$Y$100</c:f>
              <c:numCache>
                <c:formatCode>#,##0</c:formatCode>
                <c:ptCount val="8"/>
                <c:pt idx="0">
                  <c:v>4624</c:v>
                </c:pt>
                <c:pt idx="1">
                  <c:v>8125</c:v>
                </c:pt>
                <c:pt idx="2">
                  <c:v>1674</c:v>
                </c:pt>
                <c:pt idx="3">
                  <c:v>7737</c:v>
                </c:pt>
                <c:pt idx="4">
                  <c:v>9605</c:v>
                </c:pt>
                <c:pt idx="5">
                  <c:v>5692</c:v>
                </c:pt>
                <c:pt idx="6">
                  <c:v>865</c:v>
                </c:pt>
                <c:pt idx="7">
                  <c:v>3561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85-4719-8A7C-87356672F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8.33'!$U$8:$Y$8</c:f>
              <c:numCache>
                <c:formatCode>#,##0</c:formatCode>
                <c:ptCount val="5"/>
                <c:pt idx="1">
                  <c:v>41032</c:v>
                </c:pt>
                <c:pt idx="2">
                  <c:v>42402</c:v>
                </c:pt>
                <c:pt idx="3">
                  <c:v>42512</c:v>
                </c:pt>
                <c:pt idx="4">
                  <c:v>43815.15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B-4B51-BE27-05504A4E254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FB-4B51-BE27-05504A4E2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8.33'!$V$4:$Z$4</c:f>
              <c:numCache>
                <c:formatCode>#,##0</c:formatCode>
                <c:ptCount val="5"/>
                <c:pt idx="0">
                  <c:v>127727</c:v>
                </c:pt>
                <c:pt idx="1">
                  <c:v>132453</c:v>
                </c:pt>
                <c:pt idx="2">
                  <c:v>143568</c:v>
                </c:pt>
                <c:pt idx="3">
                  <c:v>152913</c:v>
                </c:pt>
                <c:pt idx="4">
                  <c:v>162890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17-49A5-9B2E-20C289947EA5}"/>
            </c:ext>
          </c:extLst>
        </c:ser>
        <c:ser>
          <c:idx val="1"/>
          <c:order val="1"/>
          <c:tx>
            <c:strRef>
              <c:f>'Table 8.33'!$S$7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8.33'!$V$7:$Z$7</c:f>
              <c:numCache>
                <c:formatCode>#,##0</c:formatCode>
                <c:ptCount val="5"/>
                <c:pt idx="0">
                  <c:v>94834</c:v>
                </c:pt>
                <c:pt idx="1">
                  <c:v>98212</c:v>
                </c:pt>
                <c:pt idx="2">
                  <c:v>103805</c:v>
                </c:pt>
                <c:pt idx="3">
                  <c:v>109882</c:v>
                </c:pt>
                <c:pt idx="4">
                  <c:v>116092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7-49A5-9B2E-20C289947EA5}"/>
            </c:ext>
          </c:extLst>
        </c:ser>
        <c:ser>
          <c:idx val="2"/>
          <c:order val="2"/>
          <c:tx>
            <c:strRef>
              <c:f>'Table 8.33'!$S$11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8.33'!$V$11:$Z$11</c:f>
              <c:numCache>
                <c:formatCode>#,##0</c:formatCode>
                <c:ptCount val="5"/>
                <c:pt idx="0">
                  <c:v>115011</c:v>
                </c:pt>
                <c:pt idx="1">
                  <c:v>118743</c:v>
                </c:pt>
                <c:pt idx="2">
                  <c:v>128485</c:v>
                </c:pt>
                <c:pt idx="3">
                  <c:v>136759</c:v>
                </c:pt>
                <c:pt idx="4">
                  <c:v>145495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17-49A5-9B2E-20C289947EA5}"/>
            </c:ext>
          </c:extLst>
        </c:ser>
        <c:ser>
          <c:idx val="3"/>
          <c:order val="3"/>
          <c:tx>
            <c:strRef>
              <c:f>'Table 8.33'!$S$12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8.33'!$V$12:$Z$12</c:f>
              <c:numCache>
                <c:formatCode>#,##0</c:formatCode>
                <c:ptCount val="5"/>
                <c:pt idx="0">
                  <c:v>12716</c:v>
                </c:pt>
                <c:pt idx="1">
                  <c:v>13710</c:v>
                </c:pt>
                <c:pt idx="2">
                  <c:v>15083</c:v>
                </c:pt>
                <c:pt idx="3">
                  <c:v>16154</c:v>
                </c:pt>
                <c:pt idx="4">
                  <c:v>17394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17-49A5-9B2E-20C289947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8.33'!$AB$15:$AB$33</c:f>
              <c:numCache>
                <c:formatCode>0.0%</c:formatCode>
                <c:ptCount val="19"/>
                <c:pt idx="0">
                  <c:v>2.8424962396783006E-3</c:v>
                </c:pt>
                <c:pt idx="1">
                  <c:v>9.2703441078061208E-4</c:v>
                </c:pt>
                <c:pt idx="2">
                  <c:v>7.1179052705896792E-2</c:v>
                </c:pt>
                <c:pt idx="3">
                  <c:v>6.9558277312214136E-3</c:v>
                </c:pt>
                <c:pt idx="4">
                  <c:v>8.0627436534978669E-2</c:v>
                </c:pt>
                <c:pt idx="5">
                  <c:v>4.0998250299290911E-2</c:v>
                </c:pt>
                <c:pt idx="6">
                  <c:v>9.2457869048715349E-2</c:v>
                </c:pt>
                <c:pt idx="7">
                  <c:v>6.863124290143352E-2</c:v>
                </c:pt>
                <c:pt idx="8">
                  <c:v>8.2463087454338946E-2</c:v>
                </c:pt>
                <c:pt idx="9">
                  <c:v>1.1486631672652485E-2</c:v>
                </c:pt>
                <c:pt idx="10">
                  <c:v>4.1047364705160079E-2</c:v>
                </c:pt>
                <c:pt idx="11">
                  <c:v>1.7030420235135218E-2</c:v>
                </c:pt>
                <c:pt idx="12">
                  <c:v>5.6278969825336894E-2</c:v>
                </c:pt>
                <c:pt idx="13">
                  <c:v>0.12624858028670535</c:v>
                </c:pt>
                <c:pt idx="14">
                  <c:v>7.2216594529883049E-2</c:v>
                </c:pt>
                <c:pt idx="15">
                  <c:v>4.1931424010805171E-2</c:v>
                </c:pt>
                <c:pt idx="16">
                  <c:v>0.10293151610031617</c:v>
                </c:pt>
                <c:pt idx="17">
                  <c:v>1.3776590846302606E-2</c:v>
                </c:pt>
                <c:pt idx="18">
                  <c:v>3.4281855296681707E-2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3-440A-B8E9-7A28BD8BD6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23-440A-B8E9-7A28BD8BD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8.33'!$Z$44:$Z$60</c:f>
              <c:numCache>
                <c:formatCode>#,##0</c:formatCode>
                <c:ptCount val="17"/>
                <c:pt idx="0">
                  <c:v>23</c:v>
                </c:pt>
                <c:pt idx="1">
                  <c:v>1415</c:v>
                </c:pt>
                <c:pt idx="2">
                  <c:v>5078</c:v>
                </c:pt>
                <c:pt idx="3">
                  <c:v>9858</c:v>
                </c:pt>
                <c:pt idx="4">
                  <c:v>13376</c:v>
                </c:pt>
                <c:pt idx="5">
                  <c:v>13043</c:v>
                </c:pt>
                <c:pt idx="6">
                  <c:v>11351</c:v>
                </c:pt>
                <c:pt idx="7">
                  <c:v>8619</c:v>
                </c:pt>
                <c:pt idx="8">
                  <c:v>7542</c:v>
                </c:pt>
                <c:pt idx="9">
                  <c:v>6857</c:v>
                </c:pt>
                <c:pt idx="10">
                  <c:v>6015</c:v>
                </c:pt>
                <c:pt idx="11">
                  <c:v>3731</c:v>
                </c:pt>
                <c:pt idx="12">
                  <c:v>1742</c:v>
                </c:pt>
                <c:pt idx="13">
                  <c:v>628</c:v>
                </c:pt>
                <c:pt idx="14">
                  <c:v>164</c:v>
                </c:pt>
                <c:pt idx="15">
                  <c:v>77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7-47D1-9CE6-6F0330F6B687}"/>
            </c:ext>
          </c:extLst>
        </c:ser>
        <c:ser>
          <c:idx val="1"/>
          <c:order val="1"/>
          <c:tx>
            <c:strRef>
              <c:f>'Table 8.33'!$S$62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8.33'!$Z$63:$Z$79</c:f>
              <c:numCache>
                <c:formatCode>#,##0</c:formatCode>
                <c:ptCount val="17"/>
                <c:pt idx="0">
                  <c:v>23</c:v>
                </c:pt>
                <c:pt idx="1">
                  <c:v>1597</c:v>
                </c:pt>
                <c:pt idx="2">
                  <c:v>4983</c:v>
                </c:pt>
                <c:pt idx="3">
                  <c:v>8799</c:v>
                </c:pt>
                <c:pt idx="4">
                  <c:v>10725</c:v>
                </c:pt>
                <c:pt idx="5">
                  <c:v>10031</c:v>
                </c:pt>
                <c:pt idx="6">
                  <c:v>8268</c:v>
                </c:pt>
                <c:pt idx="7">
                  <c:v>6631</c:v>
                </c:pt>
                <c:pt idx="8">
                  <c:v>6639</c:v>
                </c:pt>
                <c:pt idx="9">
                  <c:v>5976</c:v>
                </c:pt>
                <c:pt idx="10">
                  <c:v>4840</c:v>
                </c:pt>
                <c:pt idx="11">
                  <c:v>3013</c:v>
                </c:pt>
                <c:pt idx="12">
                  <c:v>1148</c:v>
                </c:pt>
                <c:pt idx="13">
                  <c:v>388</c:v>
                </c:pt>
                <c:pt idx="14">
                  <c:v>123</c:v>
                </c:pt>
                <c:pt idx="15">
                  <c:v>70</c:v>
                </c:pt>
                <c:pt idx="1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47-47D1-9CE6-6F0330F6B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8.33'!$Z$83:$Z$90</c:f>
              <c:numCache>
                <c:formatCode>#,##0</c:formatCode>
                <c:ptCount val="8"/>
                <c:pt idx="0">
                  <c:v>6931</c:v>
                </c:pt>
                <c:pt idx="1">
                  <c:v>6751</c:v>
                </c:pt>
                <c:pt idx="2">
                  <c:v>11401</c:v>
                </c:pt>
                <c:pt idx="3">
                  <c:v>3524</c:v>
                </c:pt>
                <c:pt idx="4">
                  <c:v>3743</c:v>
                </c:pt>
                <c:pt idx="5">
                  <c:v>3146</c:v>
                </c:pt>
                <c:pt idx="6">
                  <c:v>7808</c:v>
                </c:pt>
                <c:pt idx="7">
                  <c:v>8251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D-4BA6-A9C2-CA4B0BA8BFF0}"/>
            </c:ext>
          </c:extLst>
        </c:ser>
        <c:ser>
          <c:idx val="1"/>
          <c:order val="1"/>
          <c:tx>
            <c:strRef>
              <c:f>'Table 8.33'!$S$92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8.33'!$Z$93:$Z$100</c:f>
              <c:numCache>
                <c:formatCode>#,##0</c:formatCode>
                <c:ptCount val="8"/>
                <c:pt idx="0">
                  <c:v>4906</c:v>
                </c:pt>
                <c:pt idx="1">
                  <c:v>8873</c:v>
                </c:pt>
                <c:pt idx="2">
                  <c:v>1834</c:v>
                </c:pt>
                <c:pt idx="3">
                  <c:v>8641</c:v>
                </c:pt>
                <c:pt idx="4">
                  <c:v>9847</c:v>
                </c:pt>
                <c:pt idx="5">
                  <c:v>5866</c:v>
                </c:pt>
                <c:pt idx="6">
                  <c:v>921</c:v>
                </c:pt>
                <c:pt idx="7">
                  <c:v>4041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2D-4BA6-A9C2-CA4B0BA8B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8.4'!$Y$44:$Y$60</c:f>
              <c:numCache>
                <c:formatCode>#,##0</c:formatCode>
                <c:ptCount val="17"/>
                <c:pt idx="0">
                  <c:v>20</c:v>
                </c:pt>
                <c:pt idx="1">
                  <c:v>573</c:v>
                </c:pt>
                <c:pt idx="2">
                  <c:v>2395</c:v>
                </c:pt>
                <c:pt idx="3">
                  <c:v>4564</c:v>
                </c:pt>
                <c:pt idx="4">
                  <c:v>6120</c:v>
                </c:pt>
                <c:pt idx="5">
                  <c:v>6130</c:v>
                </c:pt>
                <c:pt idx="6">
                  <c:v>5746</c:v>
                </c:pt>
                <c:pt idx="7">
                  <c:v>5246</c:v>
                </c:pt>
                <c:pt idx="8">
                  <c:v>5019</c:v>
                </c:pt>
                <c:pt idx="9">
                  <c:v>4136</c:v>
                </c:pt>
                <c:pt idx="10">
                  <c:v>3836</c:v>
                </c:pt>
                <c:pt idx="11">
                  <c:v>3012</c:v>
                </c:pt>
                <c:pt idx="12">
                  <c:v>1701</c:v>
                </c:pt>
                <c:pt idx="13">
                  <c:v>788</c:v>
                </c:pt>
                <c:pt idx="14">
                  <c:v>269</c:v>
                </c:pt>
                <c:pt idx="15">
                  <c:v>158</c:v>
                </c:pt>
                <c:pt idx="16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6-4C4C-A7EA-50522E88DB0E}"/>
            </c:ext>
          </c:extLst>
        </c:ser>
        <c:ser>
          <c:idx val="1"/>
          <c:order val="1"/>
          <c:tx>
            <c:strRef>
              <c:f>'Table 8.4'!$S$62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8.4'!$Y$63:$Y$79</c:f>
              <c:numCache>
                <c:formatCode>#,##0</c:formatCode>
                <c:ptCount val="17"/>
                <c:pt idx="0">
                  <c:v>18</c:v>
                </c:pt>
                <c:pt idx="1">
                  <c:v>755</c:v>
                </c:pt>
                <c:pt idx="2">
                  <c:v>2670</c:v>
                </c:pt>
                <c:pt idx="3">
                  <c:v>4821</c:v>
                </c:pt>
                <c:pt idx="4">
                  <c:v>6085</c:v>
                </c:pt>
                <c:pt idx="5">
                  <c:v>5993</c:v>
                </c:pt>
                <c:pt idx="6">
                  <c:v>5566</c:v>
                </c:pt>
                <c:pt idx="7">
                  <c:v>5311</c:v>
                </c:pt>
                <c:pt idx="8">
                  <c:v>5312</c:v>
                </c:pt>
                <c:pt idx="9">
                  <c:v>4427</c:v>
                </c:pt>
                <c:pt idx="10">
                  <c:v>4139</c:v>
                </c:pt>
                <c:pt idx="11">
                  <c:v>2997</c:v>
                </c:pt>
                <c:pt idx="12">
                  <c:v>1535</c:v>
                </c:pt>
                <c:pt idx="13">
                  <c:v>576</c:v>
                </c:pt>
                <c:pt idx="14">
                  <c:v>254</c:v>
                </c:pt>
                <c:pt idx="15">
                  <c:v>150</c:v>
                </c:pt>
                <c:pt idx="16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6-4C4C-A7EA-50522E88D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8.33'!$V$8:$Z$8</c:f>
              <c:numCache>
                <c:formatCode>#,##0</c:formatCode>
                <c:ptCount val="5"/>
                <c:pt idx="0">
                  <c:v>41032</c:v>
                </c:pt>
                <c:pt idx="1">
                  <c:v>42402</c:v>
                </c:pt>
                <c:pt idx="2">
                  <c:v>42512</c:v>
                </c:pt>
                <c:pt idx="3">
                  <c:v>43815.15</c:v>
                </c:pt>
                <c:pt idx="4">
                  <c:v>44356.31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B9-4BBA-BA2D-E9A3016598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9-4BBA-BA2D-E9A301659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8.34'!$U$4:$Y$4</c:f>
              <c:numCache>
                <c:formatCode>#,##0</c:formatCode>
                <c:ptCount val="5"/>
                <c:pt idx="1">
                  <c:v>12629</c:v>
                </c:pt>
                <c:pt idx="2">
                  <c:v>12496</c:v>
                </c:pt>
                <c:pt idx="3">
                  <c:v>13092</c:v>
                </c:pt>
                <c:pt idx="4">
                  <c:v>13773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9A-45AB-9BD9-A775F509984E}"/>
            </c:ext>
          </c:extLst>
        </c:ser>
        <c:ser>
          <c:idx val="1"/>
          <c:order val="1"/>
          <c:tx>
            <c:strRef>
              <c:f>'Table 8.34'!$S$7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8.34'!$U$7:$Y$7</c:f>
              <c:numCache>
                <c:formatCode>#,##0</c:formatCode>
                <c:ptCount val="5"/>
                <c:pt idx="1">
                  <c:v>8705</c:v>
                </c:pt>
                <c:pt idx="2">
                  <c:v>8779</c:v>
                </c:pt>
                <c:pt idx="3">
                  <c:v>8974</c:v>
                </c:pt>
                <c:pt idx="4">
                  <c:v>9529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9A-45AB-9BD9-A775F509984E}"/>
            </c:ext>
          </c:extLst>
        </c:ser>
        <c:ser>
          <c:idx val="2"/>
          <c:order val="2"/>
          <c:tx>
            <c:strRef>
              <c:f>'Table 8.34'!$S$11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8.34'!$U$11:$Y$11</c:f>
              <c:numCache>
                <c:formatCode>#,##0</c:formatCode>
                <c:ptCount val="5"/>
                <c:pt idx="1">
                  <c:v>10542</c:v>
                </c:pt>
                <c:pt idx="2">
                  <c:v>10390</c:v>
                </c:pt>
                <c:pt idx="3">
                  <c:v>10912</c:v>
                </c:pt>
                <c:pt idx="4">
                  <c:v>11394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A-45AB-9BD9-A775F509984E}"/>
            </c:ext>
          </c:extLst>
        </c:ser>
        <c:ser>
          <c:idx val="3"/>
          <c:order val="3"/>
          <c:tx>
            <c:strRef>
              <c:f>'Table 8.34'!$S$12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8.34'!$U$12:$Y$12</c:f>
              <c:numCache>
                <c:formatCode>#,##0</c:formatCode>
                <c:ptCount val="5"/>
                <c:pt idx="1">
                  <c:v>2086</c:v>
                </c:pt>
                <c:pt idx="2">
                  <c:v>2104</c:v>
                </c:pt>
                <c:pt idx="3">
                  <c:v>2180</c:v>
                </c:pt>
                <c:pt idx="4">
                  <c:v>2382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9A-45AB-9BD9-A775F5099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8.34'!$AB$15:$AB$33</c:f>
              <c:numCache>
                <c:formatCode>0.0%</c:formatCode>
                <c:ptCount val="19"/>
                <c:pt idx="0">
                  <c:v>5.7116568759289402E-2</c:v>
                </c:pt>
                <c:pt idx="1">
                  <c:v>2.4063981881237173E-3</c:v>
                </c:pt>
                <c:pt idx="2">
                  <c:v>9.1160025479510229E-2</c:v>
                </c:pt>
                <c:pt idx="3">
                  <c:v>7.2191945643711513E-3</c:v>
                </c:pt>
                <c:pt idx="4">
                  <c:v>6.3981881237171773E-2</c:v>
                </c:pt>
                <c:pt idx="5">
                  <c:v>2.9301436761271143E-2</c:v>
                </c:pt>
                <c:pt idx="6">
                  <c:v>8.493170075730766E-2</c:v>
                </c:pt>
                <c:pt idx="7">
                  <c:v>6.419421048906504E-2</c:v>
                </c:pt>
                <c:pt idx="8">
                  <c:v>3.864392384457499E-2</c:v>
                </c:pt>
                <c:pt idx="9">
                  <c:v>4.3173614551631394E-3</c:v>
                </c:pt>
                <c:pt idx="10">
                  <c:v>2.5267180975299029E-2</c:v>
                </c:pt>
                <c:pt idx="11">
                  <c:v>1.1890438106023074E-2</c:v>
                </c:pt>
                <c:pt idx="12">
                  <c:v>4.8835727935451906E-2</c:v>
                </c:pt>
                <c:pt idx="13">
                  <c:v>5.187911387925543E-2</c:v>
                </c:pt>
                <c:pt idx="14">
                  <c:v>9.6609809611437475E-2</c:v>
                </c:pt>
                <c:pt idx="15">
                  <c:v>6.9502441786396779E-2</c:v>
                </c:pt>
                <c:pt idx="16">
                  <c:v>0.12746832755325926</c:v>
                </c:pt>
                <c:pt idx="17">
                  <c:v>1.88265270012032E-2</c:v>
                </c:pt>
                <c:pt idx="18">
                  <c:v>2.8947554674782362E-2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2-456D-A4D2-9A381B57BF4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2-456D-A4D2-9A381B57B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8.34'!$Y$44:$Y$60</c:f>
              <c:numCache>
                <c:formatCode>#,##0</c:formatCode>
                <c:ptCount val="17"/>
                <c:pt idx="0">
                  <c:v>3</c:v>
                </c:pt>
                <c:pt idx="1">
                  <c:v>191</c:v>
                </c:pt>
                <c:pt idx="2">
                  <c:v>396</c:v>
                </c:pt>
                <c:pt idx="3">
                  <c:v>430</c:v>
                </c:pt>
                <c:pt idx="4">
                  <c:v>537</c:v>
                </c:pt>
                <c:pt idx="5">
                  <c:v>531</c:v>
                </c:pt>
                <c:pt idx="6">
                  <c:v>501</c:v>
                </c:pt>
                <c:pt idx="7">
                  <c:v>643</c:v>
                </c:pt>
                <c:pt idx="8">
                  <c:v>755</c:v>
                </c:pt>
                <c:pt idx="9">
                  <c:v>733</c:v>
                </c:pt>
                <c:pt idx="10">
                  <c:v>748</c:v>
                </c:pt>
                <c:pt idx="11">
                  <c:v>615</c:v>
                </c:pt>
                <c:pt idx="12">
                  <c:v>366</c:v>
                </c:pt>
                <c:pt idx="13">
                  <c:v>177</c:v>
                </c:pt>
                <c:pt idx="14">
                  <c:v>78</c:v>
                </c:pt>
                <c:pt idx="15">
                  <c:v>37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3-4B6C-893E-025AE06A28D1}"/>
            </c:ext>
          </c:extLst>
        </c:ser>
        <c:ser>
          <c:idx val="1"/>
          <c:order val="1"/>
          <c:tx>
            <c:strRef>
              <c:f>'Table 8.34'!$S$62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8.34'!$Y$63:$Y$79</c:f>
              <c:numCache>
                <c:formatCode>#,##0</c:formatCode>
                <c:ptCount val="17"/>
                <c:pt idx="0">
                  <c:v>6</c:v>
                </c:pt>
                <c:pt idx="1">
                  <c:v>186</c:v>
                </c:pt>
                <c:pt idx="2">
                  <c:v>465</c:v>
                </c:pt>
                <c:pt idx="3">
                  <c:v>563</c:v>
                </c:pt>
                <c:pt idx="4">
                  <c:v>491</c:v>
                </c:pt>
                <c:pt idx="5">
                  <c:v>458</c:v>
                </c:pt>
                <c:pt idx="6">
                  <c:v>593</c:v>
                </c:pt>
                <c:pt idx="7">
                  <c:v>725</c:v>
                </c:pt>
                <c:pt idx="8">
                  <c:v>812</c:v>
                </c:pt>
                <c:pt idx="9">
                  <c:v>756</c:v>
                </c:pt>
                <c:pt idx="10">
                  <c:v>786</c:v>
                </c:pt>
                <c:pt idx="11">
                  <c:v>656</c:v>
                </c:pt>
                <c:pt idx="12">
                  <c:v>255</c:v>
                </c:pt>
                <c:pt idx="13">
                  <c:v>117</c:v>
                </c:pt>
                <c:pt idx="14">
                  <c:v>47</c:v>
                </c:pt>
                <c:pt idx="15">
                  <c:v>28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3-4B6C-893E-025AE06A2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8.34'!$Y$83:$Y$90</c:f>
              <c:numCache>
                <c:formatCode>#,##0</c:formatCode>
                <c:ptCount val="8"/>
                <c:pt idx="0">
                  <c:v>522</c:v>
                </c:pt>
                <c:pt idx="1">
                  <c:v>536</c:v>
                </c:pt>
                <c:pt idx="2">
                  <c:v>858</c:v>
                </c:pt>
                <c:pt idx="3">
                  <c:v>256</c:v>
                </c:pt>
                <c:pt idx="4">
                  <c:v>141</c:v>
                </c:pt>
                <c:pt idx="5">
                  <c:v>176</c:v>
                </c:pt>
                <c:pt idx="6">
                  <c:v>477</c:v>
                </c:pt>
                <c:pt idx="7">
                  <c:v>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14-4B51-A0F0-E12130E96F95}"/>
            </c:ext>
          </c:extLst>
        </c:ser>
        <c:ser>
          <c:idx val="1"/>
          <c:order val="1"/>
          <c:tx>
            <c:strRef>
              <c:f>'Table 8.34'!$S$92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8.34'!$Y$93:$Y$100</c:f>
              <c:numCache>
                <c:formatCode>#,##0</c:formatCode>
                <c:ptCount val="8"/>
                <c:pt idx="0">
                  <c:v>354</c:v>
                </c:pt>
                <c:pt idx="1">
                  <c:v>1078</c:v>
                </c:pt>
                <c:pt idx="2">
                  <c:v>165</c:v>
                </c:pt>
                <c:pt idx="3">
                  <c:v>630</c:v>
                </c:pt>
                <c:pt idx="4">
                  <c:v>749</c:v>
                </c:pt>
                <c:pt idx="5">
                  <c:v>438</c:v>
                </c:pt>
                <c:pt idx="6">
                  <c:v>36</c:v>
                </c:pt>
                <c:pt idx="7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14-4B51-A0F0-E12130E96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8.34'!$U$8:$Y$8</c:f>
              <c:numCache>
                <c:formatCode>#,##0</c:formatCode>
                <c:ptCount val="5"/>
                <c:pt idx="1">
                  <c:v>36895</c:v>
                </c:pt>
                <c:pt idx="2">
                  <c:v>38774.74</c:v>
                </c:pt>
                <c:pt idx="3">
                  <c:v>37907</c:v>
                </c:pt>
                <c:pt idx="4">
                  <c:v>39232.559999999998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78-4705-8684-7CE6775F876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78-4705-8684-7CE6775F8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8.34'!$V$4:$Z$4</c:f>
              <c:numCache>
                <c:formatCode>#,##0</c:formatCode>
                <c:ptCount val="5"/>
                <c:pt idx="0">
                  <c:v>12629</c:v>
                </c:pt>
                <c:pt idx="1">
                  <c:v>12496</c:v>
                </c:pt>
                <c:pt idx="2">
                  <c:v>13092</c:v>
                </c:pt>
                <c:pt idx="3">
                  <c:v>13773</c:v>
                </c:pt>
                <c:pt idx="4">
                  <c:v>14131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5-4BB1-AAE4-AA11B9377CFF}"/>
            </c:ext>
          </c:extLst>
        </c:ser>
        <c:ser>
          <c:idx val="1"/>
          <c:order val="1"/>
          <c:tx>
            <c:strRef>
              <c:f>'Table 8.34'!$S$7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8.34'!$V$7:$Z$7</c:f>
              <c:numCache>
                <c:formatCode>#,##0</c:formatCode>
                <c:ptCount val="5"/>
                <c:pt idx="0">
                  <c:v>8705</c:v>
                </c:pt>
                <c:pt idx="1">
                  <c:v>8779</c:v>
                </c:pt>
                <c:pt idx="2">
                  <c:v>8974</c:v>
                </c:pt>
                <c:pt idx="3">
                  <c:v>9529</c:v>
                </c:pt>
                <c:pt idx="4">
                  <c:v>9503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5-4BB1-AAE4-AA11B9377CFF}"/>
            </c:ext>
          </c:extLst>
        </c:ser>
        <c:ser>
          <c:idx val="2"/>
          <c:order val="2"/>
          <c:tx>
            <c:strRef>
              <c:f>'Table 8.34'!$S$11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8.34'!$V$11:$Z$11</c:f>
              <c:numCache>
                <c:formatCode>#,##0</c:formatCode>
                <c:ptCount val="5"/>
                <c:pt idx="0">
                  <c:v>10542</c:v>
                </c:pt>
                <c:pt idx="1">
                  <c:v>10390</c:v>
                </c:pt>
                <c:pt idx="2">
                  <c:v>10912</c:v>
                </c:pt>
                <c:pt idx="3">
                  <c:v>11394</c:v>
                </c:pt>
                <c:pt idx="4">
                  <c:v>11850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45-4BB1-AAE4-AA11B9377CFF}"/>
            </c:ext>
          </c:extLst>
        </c:ser>
        <c:ser>
          <c:idx val="3"/>
          <c:order val="3"/>
          <c:tx>
            <c:strRef>
              <c:f>'Table 8.34'!$S$12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8.34'!$V$12:$Z$12</c:f>
              <c:numCache>
                <c:formatCode>#,##0</c:formatCode>
                <c:ptCount val="5"/>
                <c:pt idx="0">
                  <c:v>2086</c:v>
                </c:pt>
                <c:pt idx="1">
                  <c:v>2104</c:v>
                </c:pt>
                <c:pt idx="2">
                  <c:v>2180</c:v>
                </c:pt>
                <c:pt idx="3">
                  <c:v>2382</c:v>
                </c:pt>
                <c:pt idx="4">
                  <c:v>2278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45-4BB1-AAE4-AA11B9377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8.34'!$AB$15:$AB$33</c:f>
              <c:numCache>
                <c:formatCode>0.0%</c:formatCode>
                <c:ptCount val="19"/>
                <c:pt idx="0">
                  <c:v>5.7116568759289402E-2</c:v>
                </c:pt>
                <c:pt idx="1">
                  <c:v>2.4063981881237173E-3</c:v>
                </c:pt>
                <c:pt idx="2">
                  <c:v>9.1160025479510229E-2</c:v>
                </c:pt>
                <c:pt idx="3">
                  <c:v>7.2191945643711513E-3</c:v>
                </c:pt>
                <c:pt idx="4">
                  <c:v>6.3981881237171773E-2</c:v>
                </c:pt>
                <c:pt idx="5">
                  <c:v>2.9301436761271143E-2</c:v>
                </c:pt>
                <c:pt idx="6">
                  <c:v>8.493170075730766E-2</c:v>
                </c:pt>
                <c:pt idx="7">
                  <c:v>6.419421048906504E-2</c:v>
                </c:pt>
                <c:pt idx="8">
                  <c:v>3.864392384457499E-2</c:v>
                </c:pt>
                <c:pt idx="9">
                  <c:v>4.3173614551631394E-3</c:v>
                </c:pt>
                <c:pt idx="10">
                  <c:v>2.5267180975299029E-2</c:v>
                </c:pt>
                <c:pt idx="11">
                  <c:v>1.1890438106023074E-2</c:v>
                </c:pt>
                <c:pt idx="12">
                  <c:v>4.8835727935451906E-2</c:v>
                </c:pt>
                <c:pt idx="13">
                  <c:v>5.187911387925543E-2</c:v>
                </c:pt>
                <c:pt idx="14">
                  <c:v>9.6609809611437475E-2</c:v>
                </c:pt>
                <c:pt idx="15">
                  <c:v>6.9502441786396779E-2</c:v>
                </c:pt>
                <c:pt idx="16">
                  <c:v>0.12746832755325926</c:v>
                </c:pt>
                <c:pt idx="17">
                  <c:v>1.88265270012032E-2</c:v>
                </c:pt>
                <c:pt idx="18">
                  <c:v>2.8947554674782362E-2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C-4B94-928C-876DFD4EB2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C-4B94-928C-876DFD4EB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8.34'!$Z$44:$Z$60</c:f>
              <c:numCache>
                <c:formatCode>#,##0</c:formatCode>
                <c:ptCount val="17"/>
                <c:pt idx="0">
                  <c:v>7</c:v>
                </c:pt>
                <c:pt idx="1">
                  <c:v>201</c:v>
                </c:pt>
                <c:pt idx="2">
                  <c:v>392</c:v>
                </c:pt>
                <c:pt idx="3">
                  <c:v>499</c:v>
                </c:pt>
                <c:pt idx="4">
                  <c:v>599</c:v>
                </c:pt>
                <c:pt idx="5">
                  <c:v>504</c:v>
                </c:pt>
                <c:pt idx="6">
                  <c:v>532</c:v>
                </c:pt>
                <c:pt idx="7">
                  <c:v>664</c:v>
                </c:pt>
                <c:pt idx="8">
                  <c:v>696</c:v>
                </c:pt>
                <c:pt idx="9">
                  <c:v>698</c:v>
                </c:pt>
                <c:pt idx="10">
                  <c:v>728</c:v>
                </c:pt>
                <c:pt idx="11">
                  <c:v>616</c:v>
                </c:pt>
                <c:pt idx="12">
                  <c:v>407</c:v>
                </c:pt>
                <c:pt idx="13">
                  <c:v>162</c:v>
                </c:pt>
                <c:pt idx="14">
                  <c:v>81</c:v>
                </c:pt>
                <c:pt idx="15">
                  <c:v>35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F-415B-A1D7-DC8CF96B9D0E}"/>
            </c:ext>
          </c:extLst>
        </c:ser>
        <c:ser>
          <c:idx val="1"/>
          <c:order val="1"/>
          <c:tx>
            <c:strRef>
              <c:f>'Table 8.34'!$S$62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8.34'!$Z$63:$Z$79</c:f>
              <c:numCache>
                <c:formatCode>#,##0</c:formatCode>
                <c:ptCount val="17"/>
                <c:pt idx="0">
                  <c:v>12</c:v>
                </c:pt>
                <c:pt idx="1">
                  <c:v>238</c:v>
                </c:pt>
                <c:pt idx="2">
                  <c:v>477</c:v>
                </c:pt>
                <c:pt idx="3">
                  <c:v>523</c:v>
                </c:pt>
                <c:pt idx="4">
                  <c:v>582</c:v>
                </c:pt>
                <c:pt idx="5">
                  <c:v>495</c:v>
                </c:pt>
                <c:pt idx="6">
                  <c:v>656</c:v>
                </c:pt>
                <c:pt idx="7">
                  <c:v>706</c:v>
                </c:pt>
                <c:pt idx="8">
                  <c:v>850</c:v>
                </c:pt>
                <c:pt idx="9">
                  <c:v>782</c:v>
                </c:pt>
                <c:pt idx="10">
                  <c:v>784</c:v>
                </c:pt>
                <c:pt idx="11">
                  <c:v>675</c:v>
                </c:pt>
                <c:pt idx="12">
                  <c:v>326</c:v>
                </c:pt>
                <c:pt idx="13">
                  <c:v>101</c:v>
                </c:pt>
                <c:pt idx="14">
                  <c:v>47</c:v>
                </c:pt>
                <c:pt idx="15">
                  <c:v>28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4F-415B-A1D7-DC8CF96B9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8.34'!$Z$83:$Z$90</c:f>
              <c:numCache>
                <c:formatCode>#,##0</c:formatCode>
                <c:ptCount val="8"/>
                <c:pt idx="0">
                  <c:v>545</c:v>
                </c:pt>
                <c:pt idx="1">
                  <c:v>531</c:v>
                </c:pt>
                <c:pt idx="2">
                  <c:v>877</c:v>
                </c:pt>
                <c:pt idx="3">
                  <c:v>272</c:v>
                </c:pt>
                <c:pt idx="4">
                  <c:v>138</c:v>
                </c:pt>
                <c:pt idx="5">
                  <c:v>187</c:v>
                </c:pt>
                <c:pt idx="6">
                  <c:v>462</c:v>
                </c:pt>
                <c:pt idx="7">
                  <c:v>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8A-4D36-B4C5-D99A04FB5582}"/>
            </c:ext>
          </c:extLst>
        </c:ser>
        <c:ser>
          <c:idx val="1"/>
          <c:order val="1"/>
          <c:tx>
            <c:strRef>
              <c:f>'Table 8.34'!$S$92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8.34'!$Z$93:$Z$100</c:f>
              <c:numCache>
                <c:formatCode>#,##0</c:formatCode>
                <c:ptCount val="8"/>
                <c:pt idx="0">
                  <c:v>373</c:v>
                </c:pt>
                <c:pt idx="1">
                  <c:v>1104</c:v>
                </c:pt>
                <c:pt idx="2">
                  <c:v>161</c:v>
                </c:pt>
                <c:pt idx="3">
                  <c:v>648</c:v>
                </c:pt>
                <c:pt idx="4">
                  <c:v>710</c:v>
                </c:pt>
                <c:pt idx="5">
                  <c:v>454</c:v>
                </c:pt>
                <c:pt idx="6">
                  <c:v>44</c:v>
                </c:pt>
                <c:pt idx="7">
                  <c:v>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8A-4D36-B4C5-D99A04FB5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8.4'!$Y$83:$Y$90</c:f>
              <c:numCache>
                <c:formatCode>#,##0</c:formatCode>
                <c:ptCount val="8"/>
                <c:pt idx="0">
                  <c:v>5535</c:v>
                </c:pt>
                <c:pt idx="1">
                  <c:v>8449</c:v>
                </c:pt>
                <c:pt idx="2">
                  <c:v>5250</c:v>
                </c:pt>
                <c:pt idx="3">
                  <c:v>2123</c:v>
                </c:pt>
                <c:pt idx="4">
                  <c:v>2555</c:v>
                </c:pt>
                <c:pt idx="5">
                  <c:v>2071</c:v>
                </c:pt>
                <c:pt idx="6">
                  <c:v>1530</c:v>
                </c:pt>
                <c:pt idx="7">
                  <c:v>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8-4252-B40B-C5C9C3FBE0AE}"/>
            </c:ext>
          </c:extLst>
        </c:ser>
        <c:ser>
          <c:idx val="1"/>
          <c:order val="1"/>
          <c:tx>
            <c:strRef>
              <c:f>'Table 8.4'!$S$92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8.4'!$Y$93:$Y$100</c:f>
              <c:numCache>
                <c:formatCode>#,##0</c:formatCode>
                <c:ptCount val="8"/>
                <c:pt idx="0">
                  <c:v>3449</c:v>
                </c:pt>
                <c:pt idx="1">
                  <c:v>10613</c:v>
                </c:pt>
                <c:pt idx="2">
                  <c:v>937</c:v>
                </c:pt>
                <c:pt idx="3">
                  <c:v>3852</c:v>
                </c:pt>
                <c:pt idx="4">
                  <c:v>7126</c:v>
                </c:pt>
                <c:pt idx="5">
                  <c:v>3047</c:v>
                </c:pt>
                <c:pt idx="6">
                  <c:v>164</c:v>
                </c:pt>
                <c:pt idx="7">
                  <c:v>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D8-4252-B40B-C5C9C3FBE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8.34'!$V$8:$Z$8</c:f>
              <c:numCache>
                <c:formatCode>#,##0</c:formatCode>
                <c:ptCount val="5"/>
                <c:pt idx="0">
                  <c:v>36895</c:v>
                </c:pt>
                <c:pt idx="1">
                  <c:v>38774.74</c:v>
                </c:pt>
                <c:pt idx="2">
                  <c:v>37907</c:v>
                </c:pt>
                <c:pt idx="3">
                  <c:v>39232.559999999998</c:v>
                </c:pt>
                <c:pt idx="4">
                  <c:v>39078.120000000003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70-4BC4-878D-D7EF84DA80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0-4BC4-878D-D7EF84DA8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8.35'!$U$4:$Y$4</c:f>
              <c:numCache>
                <c:formatCode>#,##0</c:formatCode>
                <c:ptCount val="5"/>
                <c:pt idx="1">
                  <c:v>117845</c:v>
                </c:pt>
                <c:pt idx="2">
                  <c:v>118586</c:v>
                </c:pt>
                <c:pt idx="3">
                  <c:v>122791</c:v>
                </c:pt>
                <c:pt idx="4">
                  <c:v>125896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54-4C3D-8E0A-7AE651C7D552}"/>
            </c:ext>
          </c:extLst>
        </c:ser>
        <c:ser>
          <c:idx val="1"/>
          <c:order val="1"/>
          <c:tx>
            <c:strRef>
              <c:f>'Table 8.35'!$S$7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8.35'!$U$7:$Y$7</c:f>
              <c:numCache>
                <c:formatCode>#,##0</c:formatCode>
                <c:ptCount val="5"/>
                <c:pt idx="1">
                  <c:v>86294</c:v>
                </c:pt>
                <c:pt idx="2">
                  <c:v>87289</c:v>
                </c:pt>
                <c:pt idx="3">
                  <c:v>89028</c:v>
                </c:pt>
                <c:pt idx="4">
                  <c:v>90968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54-4C3D-8E0A-7AE651C7D552}"/>
            </c:ext>
          </c:extLst>
        </c:ser>
        <c:ser>
          <c:idx val="2"/>
          <c:order val="2"/>
          <c:tx>
            <c:strRef>
              <c:f>'Table 8.35'!$S$11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8.35'!$U$11:$Y$11</c:f>
              <c:numCache>
                <c:formatCode>#,##0</c:formatCode>
                <c:ptCount val="5"/>
                <c:pt idx="1">
                  <c:v>106587</c:v>
                </c:pt>
                <c:pt idx="2">
                  <c:v>107058</c:v>
                </c:pt>
                <c:pt idx="3">
                  <c:v>110884</c:v>
                </c:pt>
                <c:pt idx="4">
                  <c:v>113583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54-4C3D-8E0A-7AE651C7D552}"/>
            </c:ext>
          </c:extLst>
        </c:ser>
        <c:ser>
          <c:idx val="3"/>
          <c:order val="3"/>
          <c:tx>
            <c:strRef>
              <c:f>'Table 8.35'!$S$12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8.35'!$U$12:$Y$12</c:f>
              <c:numCache>
                <c:formatCode>#,##0</c:formatCode>
                <c:ptCount val="5"/>
                <c:pt idx="1">
                  <c:v>11258</c:v>
                </c:pt>
                <c:pt idx="2">
                  <c:v>11528</c:v>
                </c:pt>
                <c:pt idx="3">
                  <c:v>11907</c:v>
                </c:pt>
                <c:pt idx="4">
                  <c:v>12313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54-4C3D-8E0A-7AE651C7D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8.35'!$AB$15:$AB$33</c:f>
              <c:numCache>
                <c:formatCode>0.0%</c:formatCode>
                <c:ptCount val="19"/>
                <c:pt idx="0">
                  <c:v>3.6468433943458475E-3</c:v>
                </c:pt>
                <c:pt idx="1">
                  <c:v>9.735217535753745E-4</c:v>
                </c:pt>
                <c:pt idx="2">
                  <c:v>6.6168573790631013E-2</c:v>
                </c:pt>
                <c:pt idx="3">
                  <c:v>6.3433441244871627E-3</c:v>
                </c:pt>
                <c:pt idx="4">
                  <c:v>7.067304349169802E-2</c:v>
                </c:pt>
                <c:pt idx="5">
                  <c:v>5.4076815502174969E-2</c:v>
                </c:pt>
                <c:pt idx="6">
                  <c:v>9.4408431007440494E-2</c:v>
                </c:pt>
                <c:pt idx="7">
                  <c:v>6.2405834949430951E-2</c:v>
                </c:pt>
                <c:pt idx="8">
                  <c:v>2.9035672618541727E-2</c:v>
                </c:pt>
                <c:pt idx="9">
                  <c:v>1.8991400557843416E-2</c:v>
                </c:pt>
                <c:pt idx="10">
                  <c:v>4.9046953108702204E-2</c:v>
                </c:pt>
                <c:pt idx="11">
                  <c:v>1.9400897803394965E-2</c:v>
                </c:pt>
                <c:pt idx="12">
                  <c:v>9.3975754672518105E-2</c:v>
                </c:pt>
                <c:pt idx="13">
                  <c:v>9.440070464431688E-2</c:v>
                </c:pt>
                <c:pt idx="14">
                  <c:v>7.0850749843541144E-2</c:v>
                </c:pt>
                <c:pt idx="15">
                  <c:v>6.2707163111251907E-2</c:v>
                </c:pt>
                <c:pt idx="16">
                  <c:v>0.11190091711930278</c:v>
                </c:pt>
                <c:pt idx="17">
                  <c:v>2.3634944795135483E-2</c:v>
                </c:pt>
                <c:pt idx="18">
                  <c:v>3.3300625062776701E-2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64-4319-8B95-481E168507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64-4319-8B95-481E16850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8.35'!$Y$44:$Y$60</c:f>
              <c:numCache>
                <c:formatCode>#,##0</c:formatCode>
                <c:ptCount val="17"/>
                <c:pt idx="0">
                  <c:v>25</c:v>
                </c:pt>
                <c:pt idx="1">
                  <c:v>893</c:v>
                </c:pt>
                <c:pt idx="2">
                  <c:v>3008</c:v>
                </c:pt>
                <c:pt idx="3">
                  <c:v>5951</c:v>
                </c:pt>
                <c:pt idx="4">
                  <c:v>7520</c:v>
                </c:pt>
                <c:pt idx="5">
                  <c:v>7066</c:v>
                </c:pt>
                <c:pt idx="6">
                  <c:v>7318</c:v>
                </c:pt>
                <c:pt idx="7">
                  <c:v>6763</c:v>
                </c:pt>
                <c:pt idx="8">
                  <c:v>6915</c:v>
                </c:pt>
                <c:pt idx="9">
                  <c:v>5660</c:v>
                </c:pt>
                <c:pt idx="10">
                  <c:v>5015</c:v>
                </c:pt>
                <c:pt idx="11">
                  <c:v>3673</c:v>
                </c:pt>
                <c:pt idx="12">
                  <c:v>1863</c:v>
                </c:pt>
                <c:pt idx="13">
                  <c:v>774</c:v>
                </c:pt>
                <c:pt idx="14">
                  <c:v>337</c:v>
                </c:pt>
                <c:pt idx="15">
                  <c:v>187</c:v>
                </c:pt>
                <c:pt idx="16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B-4A47-AFB6-0364461D3D48}"/>
            </c:ext>
          </c:extLst>
        </c:ser>
        <c:ser>
          <c:idx val="1"/>
          <c:order val="1"/>
          <c:tx>
            <c:strRef>
              <c:f>'Table 8.35'!$S$62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8.35'!$Y$63:$Y$79</c:f>
              <c:numCache>
                <c:formatCode>#,##0</c:formatCode>
                <c:ptCount val="17"/>
                <c:pt idx="0">
                  <c:v>28</c:v>
                </c:pt>
                <c:pt idx="1">
                  <c:v>1079</c:v>
                </c:pt>
                <c:pt idx="2">
                  <c:v>3310</c:v>
                </c:pt>
                <c:pt idx="3">
                  <c:v>5682</c:v>
                </c:pt>
                <c:pt idx="4">
                  <c:v>7141</c:v>
                </c:pt>
                <c:pt idx="5">
                  <c:v>7103</c:v>
                </c:pt>
                <c:pt idx="6">
                  <c:v>7102</c:v>
                </c:pt>
                <c:pt idx="7">
                  <c:v>6761</c:v>
                </c:pt>
                <c:pt idx="8">
                  <c:v>7329</c:v>
                </c:pt>
                <c:pt idx="9">
                  <c:v>5924</c:v>
                </c:pt>
                <c:pt idx="10">
                  <c:v>4952</c:v>
                </c:pt>
                <c:pt idx="11">
                  <c:v>3426</c:v>
                </c:pt>
                <c:pt idx="12">
                  <c:v>1686</c:v>
                </c:pt>
                <c:pt idx="13">
                  <c:v>632</c:v>
                </c:pt>
                <c:pt idx="14">
                  <c:v>242</c:v>
                </c:pt>
                <c:pt idx="15">
                  <c:v>164</c:v>
                </c:pt>
                <c:pt idx="16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3B-4A47-AFB6-0364461D3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8.35'!$Y$83:$Y$90</c:f>
              <c:numCache>
                <c:formatCode>#,##0</c:formatCode>
                <c:ptCount val="8"/>
                <c:pt idx="0">
                  <c:v>7304</c:v>
                </c:pt>
                <c:pt idx="1">
                  <c:v>8419</c:v>
                </c:pt>
                <c:pt idx="2">
                  <c:v>7511</c:v>
                </c:pt>
                <c:pt idx="3">
                  <c:v>2356</c:v>
                </c:pt>
                <c:pt idx="4">
                  <c:v>2965</c:v>
                </c:pt>
                <c:pt idx="5">
                  <c:v>2960</c:v>
                </c:pt>
                <c:pt idx="6">
                  <c:v>2512</c:v>
                </c:pt>
                <c:pt idx="7">
                  <c:v>3481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3-4F20-BDF5-100E66364819}"/>
            </c:ext>
          </c:extLst>
        </c:ser>
        <c:ser>
          <c:idx val="1"/>
          <c:order val="1"/>
          <c:tx>
            <c:strRef>
              <c:f>'Table 8.35'!$S$92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8.35'!$Y$93:$Y$100</c:f>
              <c:numCache>
                <c:formatCode>#,##0</c:formatCode>
                <c:ptCount val="8"/>
                <c:pt idx="0">
                  <c:v>4833</c:v>
                </c:pt>
                <c:pt idx="1">
                  <c:v>10859</c:v>
                </c:pt>
                <c:pt idx="2">
                  <c:v>1278</c:v>
                </c:pt>
                <c:pt idx="3">
                  <c:v>4977</c:v>
                </c:pt>
                <c:pt idx="4">
                  <c:v>9128</c:v>
                </c:pt>
                <c:pt idx="5">
                  <c:v>4659</c:v>
                </c:pt>
                <c:pt idx="6">
                  <c:v>386</c:v>
                </c:pt>
                <c:pt idx="7">
                  <c:v>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3-4F20-BDF5-100E66364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8.35'!$U$8:$Y$8</c:f>
              <c:numCache>
                <c:formatCode>#,##0</c:formatCode>
                <c:ptCount val="5"/>
                <c:pt idx="1">
                  <c:v>44059.54</c:v>
                </c:pt>
                <c:pt idx="2">
                  <c:v>45917.81</c:v>
                </c:pt>
                <c:pt idx="3">
                  <c:v>46758</c:v>
                </c:pt>
                <c:pt idx="4">
                  <c:v>48312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EE-44FB-8720-902601BC208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EE-44FB-8720-902601BC2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8.35'!$V$4:$Z$4</c:f>
              <c:numCache>
                <c:formatCode>#,##0</c:formatCode>
                <c:ptCount val="5"/>
                <c:pt idx="0">
                  <c:v>117845</c:v>
                </c:pt>
                <c:pt idx="1">
                  <c:v>118586</c:v>
                </c:pt>
                <c:pt idx="2">
                  <c:v>122791</c:v>
                </c:pt>
                <c:pt idx="3">
                  <c:v>125896</c:v>
                </c:pt>
                <c:pt idx="4">
                  <c:v>129427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9-4045-BF45-F1539636F370}"/>
            </c:ext>
          </c:extLst>
        </c:ser>
        <c:ser>
          <c:idx val="1"/>
          <c:order val="1"/>
          <c:tx>
            <c:strRef>
              <c:f>'Table 8.35'!$S$7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8.35'!$V$7:$Z$7</c:f>
              <c:numCache>
                <c:formatCode>#,##0</c:formatCode>
                <c:ptCount val="5"/>
                <c:pt idx="0">
                  <c:v>86294</c:v>
                </c:pt>
                <c:pt idx="1">
                  <c:v>87289</c:v>
                </c:pt>
                <c:pt idx="2">
                  <c:v>89028</c:v>
                </c:pt>
                <c:pt idx="3">
                  <c:v>90968</c:v>
                </c:pt>
                <c:pt idx="4">
                  <c:v>92742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9-4045-BF45-F1539636F370}"/>
            </c:ext>
          </c:extLst>
        </c:ser>
        <c:ser>
          <c:idx val="2"/>
          <c:order val="2"/>
          <c:tx>
            <c:strRef>
              <c:f>'Table 8.35'!$S$11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8.35'!$V$11:$Z$11</c:f>
              <c:numCache>
                <c:formatCode>#,##0</c:formatCode>
                <c:ptCount val="5"/>
                <c:pt idx="0">
                  <c:v>106587</c:v>
                </c:pt>
                <c:pt idx="1">
                  <c:v>107058</c:v>
                </c:pt>
                <c:pt idx="2">
                  <c:v>110884</c:v>
                </c:pt>
                <c:pt idx="3">
                  <c:v>113583</c:v>
                </c:pt>
                <c:pt idx="4">
                  <c:v>116766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9-4045-BF45-F1539636F370}"/>
            </c:ext>
          </c:extLst>
        </c:ser>
        <c:ser>
          <c:idx val="3"/>
          <c:order val="3"/>
          <c:tx>
            <c:strRef>
              <c:f>'Table 8.35'!$S$12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8.35'!$V$12:$Z$12</c:f>
              <c:numCache>
                <c:formatCode>#,##0</c:formatCode>
                <c:ptCount val="5"/>
                <c:pt idx="0">
                  <c:v>11258</c:v>
                </c:pt>
                <c:pt idx="1">
                  <c:v>11528</c:v>
                </c:pt>
                <c:pt idx="2">
                  <c:v>11907</c:v>
                </c:pt>
                <c:pt idx="3">
                  <c:v>12313</c:v>
                </c:pt>
                <c:pt idx="4">
                  <c:v>12665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29-4045-BF45-F1539636F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8.35'!$AB$15:$AB$33</c:f>
              <c:numCache>
                <c:formatCode>0.0%</c:formatCode>
                <c:ptCount val="19"/>
                <c:pt idx="0">
                  <c:v>3.6468433943458475E-3</c:v>
                </c:pt>
                <c:pt idx="1">
                  <c:v>9.735217535753745E-4</c:v>
                </c:pt>
                <c:pt idx="2">
                  <c:v>6.6168573790631013E-2</c:v>
                </c:pt>
                <c:pt idx="3">
                  <c:v>6.3433441244871627E-3</c:v>
                </c:pt>
                <c:pt idx="4">
                  <c:v>7.067304349169802E-2</c:v>
                </c:pt>
                <c:pt idx="5">
                  <c:v>5.4076815502174969E-2</c:v>
                </c:pt>
                <c:pt idx="6">
                  <c:v>9.4408431007440494E-2</c:v>
                </c:pt>
                <c:pt idx="7">
                  <c:v>6.2405834949430951E-2</c:v>
                </c:pt>
                <c:pt idx="8">
                  <c:v>2.9035672618541727E-2</c:v>
                </c:pt>
                <c:pt idx="9">
                  <c:v>1.8991400557843416E-2</c:v>
                </c:pt>
                <c:pt idx="10">
                  <c:v>4.9046953108702204E-2</c:v>
                </c:pt>
                <c:pt idx="11">
                  <c:v>1.9400897803394965E-2</c:v>
                </c:pt>
                <c:pt idx="12">
                  <c:v>9.3975754672518105E-2</c:v>
                </c:pt>
                <c:pt idx="13">
                  <c:v>9.440070464431688E-2</c:v>
                </c:pt>
                <c:pt idx="14">
                  <c:v>7.0850749843541144E-2</c:v>
                </c:pt>
                <c:pt idx="15">
                  <c:v>6.2707163111251907E-2</c:v>
                </c:pt>
                <c:pt idx="16">
                  <c:v>0.11190091711930278</c:v>
                </c:pt>
                <c:pt idx="17">
                  <c:v>2.3634944795135483E-2</c:v>
                </c:pt>
                <c:pt idx="18">
                  <c:v>3.3300625062776701E-2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A-4B45-91E4-5CD267D6C6B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A-4B45-91E4-5CD267D6C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8.35'!$Z$44:$Z$60</c:f>
              <c:numCache>
                <c:formatCode>#,##0</c:formatCode>
                <c:ptCount val="17"/>
                <c:pt idx="0">
                  <c:v>26</c:v>
                </c:pt>
                <c:pt idx="1">
                  <c:v>987</c:v>
                </c:pt>
                <c:pt idx="2">
                  <c:v>2986</c:v>
                </c:pt>
                <c:pt idx="3">
                  <c:v>6169</c:v>
                </c:pt>
                <c:pt idx="4">
                  <c:v>7658</c:v>
                </c:pt>
                <c:pt idx="5">
                  <c:v>7246</c:v>
                </c:pt>
                <c:pt idx="6">
                  <c:v>7378</c:v>
                </c:pt>
                <c:pt idx="7">
                  <c:v>6657</c:v>
                </c:pt>
                <c:pt idx="8">
                  <c:v>6853</c:v>
                </c:pt>
                <c:pt idx="9">
                  <c:v>5775</c:v>
                </c:pt>
                <c:pt idx="10">
                  <c:v>4950</c:v>
                </c:pt>
                <c:pt idx="11">
                  <c:v>3871</c:v>
                </c:pt>
                <c:pt idx="12">
                  <c:v>1919</c:v>
                </c:pt>
                <c:pt idx="13">
                  <c:v>863</c:v>
                </c:pt>
                <c:pt idx="14">
                  <c:v>347</c:v>
                </c:pt>
                <c:pt idx="15">
                  <c:v>182</c:v>
                </c:pt>
                <c:pt idx="16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9-42C5-A177-DEEDDDE9DD8C}"/>
            </c:ext>
          </c:extLst>
        </c:ser>
        <c:ser>
          <c:idx val="1"/>
          <c:order val="1"/>
          <c:tx>
            <c:strRef>
              <c:f>'Table 8.35'!$S$62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8.35'!$Z$63:$Z$79</c:f>
              <c:numCache>
                <c:formatCode>#,##0</c:formatCode>
                <c:ptCount val="17"/>
                <c:pt idx="0">
                  <c:v>20</c:v>
                </c:pt>
                <c:pt idx="1">
                  <c:v>1320</c:v>
                </c:pt>
                <c:pt idx="2">
                  <c:v>3600</c:v>
                </c:pt>
                <c:pt idx="3">
                  <c:v>5898</c:v>
                </c:pt>
                <c:pt idx="4">
                  <c:v>7490</c:v>
                </c:pt>
                <c:pt idx="5">
                  <c:v>7296</c:v>
                </c:pt>
                <c:pt idx="6">
                  <c:v>7332</c:v>
                </c:pt>
                <c:pt idx="7">
                  <c:v>6812</c:v>
                </c:pt>
                <c:pt idx="8">
                  <c:v>7556</c:v>
                </c:pt>
                <c:pt idx="9">
                  <c:v>6297</c:v>
                </c:pt>
                <c:pt idx="10">
                  <c:v>5135</c:v>
                </c:pt>
                <c:pt idx="11">
                  <c:v>3592</c:v>
                </c:pt>
                <c:pt idx="12">
                  <c:v>1767</c:v>
                </c:pt>
                <c:pt idx="13">
                  <c:v>734</c:v>
                </c:pt>
                <c:pt idx="14">
                  <c:v>236</c:v>
                </c:pt>
                <c:pt idx="15">
                  <c:v>180</c:v>
                </c:pt>
                <c:pt idx="16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9-42C5-A177-DEEDDDE9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8.35'!$Z$83:$Z$90</c:f>
              <c:numCache>
                <c:formatCode>#,##0</c:formatCode>
                <c:ptCount val="8"/>
                <c:pt idx="0">
                  <c:v>7456</c:v>
                </c:pt>
                <c:pt idx="1">
                  <c:v>8813</c:v>
                </c:pt>
                <c:pt idx="2">
                  <c:v>7595</c:v>
                </c:pt>
                <c:pt idx="3">
                  <c:v>2430</c:v>
                </c:pt>
                <c:pt idx="4">
                  <c:v>2934</c:v>
                </c:pt>
                <c:pt idx="5">
                  <c:v>3007</c:v>
                </c:pt>
                <c:pt idx="6">
                  <c:v>2468</c:v>
                </c:pt>
                <c:pt idx="7">
                  <c:v>3468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5-4944-8DD0-B2EDCBBCD5C3}"/>
            </c:ext>
          </c:extLst>
        </c:ser>
        <c:ser>
          <c:idx val="1"/>
          <c:order val="1"/>
          <c:tx>
            <c:strRef>
              <c:f>'Table 8.35'!$S$92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8.35'!$Z$93:$Z$100</c:f>
              <c:numCache>
                <c:formatCode>#,##0</c:formatCode>
                <c:ptCount val="8"/>
                <c:pt idx="0">
                  <c:v>5091</c:v>
                </c:pt>
                <c:pt idx="1">
                  <c:v>11443</c:v>
                </c:pt>
                <c:pt idx="2">
                  <c:v>1346</c:v>
                </c:pt>
                <c:pt idx="3">
                  <c:v>5274</c:v>
                </c:pt>
                <c:pt idx="4">
                  <c:v>9158</c:v>
                </c:pt>
                <c:pt idx="5">
                  <c:v>4724</c:v>
                </c:pt>
                <c:pt idx="6">
                  <c:v>379</c:v>
                </c:pt>
                <c:pt idx="7">
                  <c:v>1728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5-4944-8DD0-B2EDCBBCD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8.4'!$U$8:$Y$8</c:f>
              <c:numCache>
                <c:formatCode>#,##0</c:formatCode>
                <c:ptCount val="5"/>
                <c:pt idx="1">
                  <c:v>44118.98</c:v>
                </c:pt>
                <c:pt idx="2">
                  <c:v>46082</c:v>
                </c:pt>
                <c:pt idx="3">
                  <c:v>47073.94</c:v>
                </c:pt>
                <c:pt idx="4">
                  <c:v>48800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1F-4AA2-9935-87CA660BEA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1F-4AA2-9935-87CA660BE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8.35'!$V$8:$Z$8</c:f>
              <c:numCache>
                <c:formatCode>#,##0</c:formatCode>
                <c:ptCount val="5"/>
                <c:pt idx="0">
                  <c:v>44059.54</c:v>
                </c:pt>
                <c:pt idx="1">
                  <c:v>45917.81</c:v>
                </c:pt>
                <c:pt idx="2">
                  <c:v>46758</c:v>
                </c:pt>
                <c:pt idx="3">
                  <c:v>48312</c:v>
                </c:pt>
                <c:pt idx="4">
                  <c:v>49561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E-41EB-B28B-68D2AFE52E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E-41EB-B28B-68D2AFE52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8.36'!$U$4:$Y$4</c:f>
              <c:numCache>
                <c:formatCode>#,##0</c:formatCode>
                <c:ptCount val="5"/>
                <c:pt idx="1">
                  <c:v>123180</c:v>
                </c:pt>
                <c:pt idx="2">
                  <c:v>123146</c:v>
                </c:pt>
                <c:pt idx="3">
                  <c:v>126578</c:v>
                </c:pt>
                <c:pt idx="4">
                  <c:v>128334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47-4954-AFD7-7AD5B5444457}"/>
            </c:ext>
          </c:extLst>
        </c:ser>
        <c:ser>
          <c:idx val="1"/>
          <c:order val="1"/>
          <c:tx>
            <c:strRef>
              <c:f>'Table 8.36'!$S$7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8.36'!$U$7:$Y$7</c:f>
              <c:numCache>
                <c:formatCode>#,##0</c:formatCode>
                <c:ptCount val="5"/>
                <c:pt idx="1">
                  <c:v>90584</c:v>
                </c:pt>
                <c:pt idx="2">
                  <c:v>90882</c:v>
                </c:pt>
                <c:pt idx="3">
                  <c:v>91900</c:v>
                </c:pt>
                <c:pt idx="4">
                  <c:v>93272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47-4954-AFD7-7AD5B5444457}"/>
            </c:ext>
          </c:extLst>
        </c:ser>
        <c:ser>
          <c:idx val="2"/>
          <c:order val="2"/>
          <c:tx>
            <c:strRef>
              <c:f>'Table 8.36'!$S$11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8.36'!$U$11:$Y$11</c:f>
              <c:numCache>
                <c:formatCode>#,##0</c:formatCode>
                <c:ptCount val="5"/>
                <c:pt idx="1">
                  <c:v>112596</c:v>
                </c:pt>
                <c:pt idx="2">
                  <c:v>112316</c:v>
                </c:pt>
                <c:pt idx="3">
                  <c:v>115331</c:v>
                </c:pt>
                <c:pt idx="4">
                  <c:v>116948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47-4954-AFD7-7AD5B5444457}"/>
            </c:ext>
          </c:extLst>
        </c:ser>
        <c:ser>
          <c:idx val="3"/>
          <c:order val="3"/>
          <c:tx>
            <c:strRef>
              <c:f>'Table 8.36'!$S$12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8.36'!$U$12:$Y$12</c:f>
              <c:numCache>
                <c:formatCode>#,##0</c:formatCode>
                <c:ptCount val="5"/>
                <c:pt idx="1">
                  <c:v>10584</c:v>
                </c:pt>
                <c:pt idx="2">
                  <c:v>10830</c:v>
                </c:pt>
                <c:pt idx="3">
                  <c:v>11247</c:v>
                </c:pt>
                <c:pt idx="4">
                  <c:v>11386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47-4954-AFD7-7AD5B5444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8.36'!$AB$15:$AB$33</c:f>
              <c:numCache>
                <c:formatCode>0.0%</c:formatCode>
                <c:ptCount val="19"/>
                <c:pt idx="0">
                  <c:v>2.9615981971556475E-3</c:v>
                </c:pt>
                <c:pt idx="1">
                  <c:v>9.7451046076072725E-4</c:v>
                </c:pt>
                <c:pt idx="2">
                  <c:v>7.5996589213387339E-2</c:v>
                </c:pt>
                <c:pt idx="3">
                  <c:v>6.3038645430459539E-3</c:v>
                </c:pt>
                <c:pt idx="4">
                  <c:v>7.9285562018454797E-2</c:v>
                </c:pt>
                <c:pt idx="5">
                  <c:v>6.2787404452294665E-2</c:v>
                </c:pt>
                <c:pt idx="6">
                  <c:v>0.10148612845266011</c:v>
                </c:pt>
                <c:pt idx="7">
                  <c:v>5.9087310046593781E-2</c:v>
                </c:pt>
                <c:pt idx="8">
                  <c:v>2.9418034534214453E-2</c:v>
                </c:pt>
                <c:pt idx="9">
                  <c:v>1.8325364680086487E-2</c:v>
                </c:pt>
                <c:pt idx="10">
                  <c:v>4.3076407710814023E-2</c:v>
                </c:pt>
                <c:pt idx="11">
                  <c:v>1.8302524591162408E-2</c:v>
                </c:pt>
                <c:pt idx="12">
                  <c:v>8.3404391387763802E-2</c:v>
                </c:pt>
                <c:pt idx="13">
                  <c:v>9.1268995340621856E-2</c:v>
                </c:pt>
                <c:pt idx="14">
                  <c:v>6.3815208453878253E-2</c:v>
                </c:pt>
                <c:pt idx="15">
                  <c:v>5.8691415171909733E-2</c:v>
                </c:pt>
                <c:pt idx="16">
                  <c:v>0.11311934707799129</c:v>
                </c:pt>
                <c:pt idx="17">
                  <c:v>2.0144958431038158E-2</c:v>
                </c:pt>
                <c:pt idx="18">
                  <c:v>3.8858604622833998E-2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2-4A8A-B969-7BF92E7FC6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2-4A8A-B969-7BF92E7FC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8.36'!$Y$44:$Y$60</c:f>
              <c:numCache>
                <c:formatCode>#,##0</c:formatCode>
                <c:ptCount val="17"/>
                <c:pt idx="0">
                  <c:v>31</c:v>
                </c:pt>
                <c:pt idx="1">
                  <c:v>1014</c:v>
                </c:pt>
                <c:pt idx="2">
                  <c:v>3593</c:v>
                </c:pt>
                <c:pt idx="3">
                  <c:v>6382</c:v>
                </c:pt>
                <c:pt idx="4">
                  <c:v>7878</c:v>
                </c:pt>
                <c:pt idx="5">
                  <c:v>7590</c:v>
                </c:pt>
                <c:pt idx="6">
                  <c:v>6940</c:v>
                </c:pt>
                <c:pt idx="7">
                  <c:v>6210</c:v>
                </c:pt>
                <c:pt idx="8">
                  <c:v>6409</c:v>
                </c:pt>
                <c:pt idx="9">
                  <c:v>5878</c:v>
                </c:pt>
                <c:pt idx="10">
                  <c:v>5670</c:v>
                </c:pt>
                <c:pt idx="11">
                  <c:v>4074</c:v>
                </c:pt>
                <c:pt idx="12">
                  <c:v>2092</c:v>
                </c:pt>
                <c:pt idx="13">
                  <c:v>785</c:v>
                </c:pt>
                <c:pt idx="14">
                  <c:v>259</c:v>
                </c:pt>
                <c:pt idx="15">
                  <c:v>118</c:v>
                </c:pt>
                <c:pt idx="1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56-48DC-B33B-0AAD9B0030AC}"/>
            </c:ext>
          </c:extLst>
        </c:ser>
        <c:ser>
          <c:idx val="1"/>
          <c:order val="1"/>
          <c:tx>
            <c:strRef>
              <c:f>'Table 8.36'!$S$62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8.36'!$Y$63:$Y$79</c:f>
              <c:numCache>
                <c:formatCode>#,##0</c:formatCode>
                <c:ptCount val="17"/>
                <c:pt idx="0">
                  <c:v>16</c:v>
                </c:pt>
                <c:pt idx="1">
                  <c:v>1209</c:v>
                </c:pt>
                <c:pt idx="2">
                  <c:v>3693</c:v>
                </c:pt>
                <c:pt idx="3">
                  <c:v>6675</c:v>
                </c:pt>
                <c:pt idx="4">
                  <c:v>7934</c:v>
                </c:pt>
                <c:pt idx="5">
                  <c:v>7097</c:v>
                </c:pt>
                <c:pt idx="6">
                  <c:v>6216</c:v>
                </c:pt>
                <c:pt idx="7">
                  <c:v>5930</c:v>
                </c:pt>
                <c:pt idx="8">
                  <c:v>6581</c:v>
                </c:pt>
                <c:pt idx="9">
                  <c:v>6183</c:v>
                </c:pt>
                <c:pt idx="10">
                  <c:v>5468</c:v>
                </c:pt>
                <c:pt idx="11">
                  <c:v>3772</c:v>
                </c:pt>
                <c:pt idx="12">
                  <c:v>1496</c:v>
                </c:pt>
                <c:pt idx="13">
                  <c:v>492</c:v>
                </c:pt>
                <c:pt idx="14">
                  <c:v>202</c:v>
                </c:pt>
                <c:pt idx="15">
                  <c:v>135</c:v>
                </c:pt>
                <c:pt idx="16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56-48DC-B33B-0AAD9B003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8.36'!$Y$83:$Y$90</c:f>
              <c:numCache>
                <c:formatCode>#,##0</c:formatCode>
                <c:ptCount val="8"/>
                <c:pt idx="0">
                  <c:v>6628</c:v>
                </c:pt>
                <c:pt idx="1">
                  <c:v>8218</c:v>
                </c:pt>
                <c:pt idx="2">
                  <c:v>8869</c:v>
                </c:pt>
                <c:pt idx="3">
                  <c:v>2221</c:v>
                </c:pt>
                <c:pt idx="4">
                  <c:v>3157</c:v>
                </c:pt>
                <c:pt idx="5">
                  <c:v>3216</c:v>
                </c:pt>
                <c:pt idx="6">
                  <c:v>3292</c:v>
                </c:pt>
                <c:pt idx="7">
                  <c:v>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1-4F7B-AF01-FDD23C5DA095}"/>
            </c:ext>
          </c:extLst>
        </c:ser>
        <c:ser>
          <c:idx val="1"/>
          <c:order val="1"/>
          <c:tx>
            <c:strRef>
              <c:f>'Table 8.36'!$S$92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8.36'!$Y$93:$Y$100</c:f>
              <c:numCache>
                <c:formatCode>#,##0</c:formatCode>
                <c:ptCount val="8"/>
                <c:pt idx="0">
                  <c:v>3987</c:v>
                </c:pt>
                <c:pt idx="1">
                  <c:v>9846</c:v>
                </c:pt>
                <c:pt idx="2">
                  <c:v>1520</c:v>
                </c:pt>
                <c:pt idx="3">
                  <c:v>5959</c:v>
                </c:pt>
                <c:pt idx="4">
                  <c:v>9834</c:v>
                </c:pt>
                <c:pt idx="5">
                  <c:v>4991</c:v>
                </c:pt>
                <c:pt idx="6">
                  <c:v>601</c:v>
                </c:pt>
                <c:pt idx="7">
                  <c:v>2280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51-4F7B-AF01-FDD23C5DA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8.36'!$U$8:$Y$8</c:f>
              <c:numCache>
                <c:formatCode>#,##0</c:formatCode>
                <c:ptCount val="5"/>
                <c:pt idx="1">
                  <c:v>42018.71</c:v>
                </c:pt>
                <c:pt idx="2">
                  <c:v>43820.09</c:v>
                </c:pt>
                <c:pt idx="3">
                  <c:v>44295.11</c:v>
                </c:pt>
                <c:pt idx="4">
                  <c:v>46162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7-45CB-8B61-F75C832961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87-45CB-8B61-F75C83296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8.36'!$V$4:$Z$4</c:f>
              <c:numCache>
                <c:formatCode>#,##0</c:formatCode>
                <c:ptCount val="5"/>
                <c:pt idx="0">
                  <c:v>123180</c:v>
                </c:pt>
                <c:pt idx="1">
                  <c:v>123146</c:v>
                </c:pt>
                <c:pt idx="2">
                  <c:v>126578</c:v>
                </c:pt>
                <c:pt idx="3">
                  <c:v>128334</c:v>
                </c:pt>
                <c:pt idx="4">
                  <c:v>131346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88-4705-A74B-84CB54142C46}"/>
            </c:ext>
          </c:extLst>
        </c:ser>
        <c:ser>
          <c:idx val="1"/>
          <c:order val="1"/>
          <c:tx>
            <c:strRef>
              <c:f>'Table 8.36'!$S$7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8.36'!$V$7:$Z$7</c:f>
              <c:numCache>
                <c:formatCode>#,##0</c:formatCode>
                <c:ptCount val="5"/>
                <c:pt idx="0">
                  <c:v>90584</c:v>
                </c:pt>
                <c:pt idx="1">
                  <c:v>90882</c:v>
                </c:pt>
                <c:pt idx="2">
                  <c:v>91900</c:v>
                </c:pt>
                <c:pt idx="3">
                  <c:v>93272</c:v>
                </c:pt>
                <c:pt idx="4">
                  <c:v>94455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88-4705-A74B-84CB54142C46}"/>
            </c:ext>
          </c:extLst>
        </c:ser>
        <c:ser>
          <c:idx val="2"/>
          <c:order val="2"/>
          <c:tx>
            <c:strRef>
              <c:f>'Table 8.36'!$S$11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8.36'!$V$11:$Z$11</c:f>
              <c:numCache>
                <c:formatCode>#,##0</c:formatCode>
                <c:ptCount val="5"/>
                <c:pt idx="0">
                  <c:v>112596</c:v>
                </c:pt>
                <c:pt idx="1">
                  <c:v>112316</c:v>
                </c:pt>
                <c:pt idx="2">
                  <c:v>115331</c:v>
                </c:pt>
                <c:pt idx="3">
                  <c:v>116948</c:v>
                </c:pt>
                <c:pt idx="4">
                  <c:v>119605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88-4705-A74B-84CB54142C46}"/>
            </c:ext>
          </c:extLst>
        </c:ser>
        <c:ser>
          <c:idx val="3"/>
          <c:order val="3"/>
          <c:tx>
            <c:strRef>
              <c:f>'Table 8.36'!$S$12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8.36'!$V$12:$Z$12</c:f>
              <c:numCache>
                <c:formatCode>#,##0</c:formatCode>
                <c:ptCount val="5"/>
                <c:pt idx="0">
                  <c:v>10584</c:v>
                </c:pt>
                <c:pt idx="1">
                  <c:v>10830</c:v>
                </c:pt>
                <c:pt idx="2">
                  <c:v>11247</c:v>
                </c:pt>
                <c:pt idx="3">
                  <c:v>11386</c:v>
                </c:pt>
                <c:pt idx="4">
                  <c:v>11738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88-4705-A74B-84CB54142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8.36'!$AB$15:$AB$33</c:f>
              <c:numCache>
                <c:formatCode>0.0%</c:formatCode>
                <c:ptCount val="19"/>
                <c:pt idx="0">
                  <c:v>2.9615981971556475E-3</c:v>
                </c:pt>
                <c:pt idx="1">
                  <c:v>9.7451046076072725E-4</c:v>
                </c:pt>
                <c:pt idx="2">
                  <c:v>7.5996589213387339E-2</c:v>
                </c:pt>
                <c:pt idx="3">
                  <c:v>6.3038645430459539E-3</c:v>
                </c:pt>
                <c:pt idx="4">
                  <c:v>7.9285562018454797E-2</c:v>
                </c:pt>
                <c:pt idx="5">
                  <c:v>6.2787404452294665E-2</c:v>
                </c:pt>
                <c:pt idx="6">
                  <c:v>0.10148612845266011</c:v>
                </c:pt>
                <c:pt idx="7">
                  <c:v>5.9087310046593781E-2</c:v>
                </c:pt>
                <c:pt idx="8">
                  <c:v>2.9418034534214453E-2</c:v>
                </c:pt>
                <c:pt idx="9">
                  <c:v>1.8325364680086487E-2</c:v>
                </c:pt>
                <c:pt idx="10">
                  <c:v>4.3076407710814023E-2</c:v>
                </c:pt>
                <c:pt idx="11">
                  <c:v>1.8302524591162408E-2</c:v>
                </c:pt>
                <c:pt idx="12">
                  <c:v>8.3404391387763802E-2</c:v>
                </c:pt>
                <c:pt idx="13">
                  <c:v>9.1268995340621856E-2</c:v>
                </c:pt>
                <c:pt idx="14">
                  <c:v>6.3815208453878253E-2</c:v>
                </c:pt>
                <c:pt idx="15">
                  <c:v>5.8691415171909733E-2</c:v>
                </c:pt>
                <c:pt idx="16">
                  <c:v>0.11311934707799129</c:v>
                </c:pt>
                <c:pt idx="17">
                  <c:v>2.0144958431038158E-2</c:v>
                </c:pt>
                <c:pt idx="18">
                  <c:v>3.8858604622833998E-2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58-4547-A77A-F5DAD014426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58-4547-A77A-F5DAD0144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8.36'!$Z$44:$Z$60</c:f>
              <c:numCache>
                <c:formatCode>#,##0</c:formatCode>
                <c:ptCount val="17"/>
                <c:pt idx="0">
                  <c:v>20</c:v>
                </c:pt>
                <c:pt idx="1">
                  <c:v>1270</c:v>
                </c:pt>
                <c:pt idx="2">
                  <c:v>3634</c:v>
                </c:pt>
                <c:pt idx="3">
                  <c:v>6572</c:v>
                </c:pt>
                <c:pt idx="4">
                  <c:v>7972</c:v>
                </c:pt>
                <c:pt idx="5">
                  <c:v>7597</c:v>
                </c:pt>
                <c:pt idx="6">
                  <c:v>7071</c:v>
                </c:pt>
                <c:pt idx="7">
                  <c:v>6274</c:v>
                </c:pt>
                <c:pt idx="8">
                  <c:v>6390</c:v>
                </c:pt>
                <c:pt idx="9">
                  <c:v>5774</c:v>
                </c:pt>
                <c:pt idx="10">
                  <c:v>5655</c:v>
                </c:pt>
                <c:pt idx="11">
                  <c:v>4285</c:v>
                </c:pt>
                <c:pt idx="12">
                  <c:v>2223</c:v>
                </c:pt>
                <c:pt idx="13">
                  <c:v>843</c:v>
                </c:pt>
                <c:pt idx="14">
                  <c:v>273</c:v>
                </c:pt>
                <c:pt idx="15">
                  <c:v>127</c:v>
                </c:pt>
                <c:pt idx="1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2-4ED5-ADC8-B2B0E5FAE800}"/>
            </c:ext>
          </c:extLst>
        </c:ser>
        <c:ser>
          <c:idx val="1"/>
          <c:order val="1"/>
          <c:tx>
            <c:strRef>
              <c:f>'Table 8.36'!$S$62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8.36'!$Z$63:$Z$79</c:f>
              <c:numCache>
                <c:formatCode>#,##0</c:formatCode>
                <c:ptCount val="17"/>
                <c:pt idx="0">
                  <c:v>18</c:v>
                </c:pt>
                <c:pt idx="1">
                  <c:v>1416</c:v>
                </c:pt>
                <c:pt idx="2">
                  <c:v>3982</c:v>
                </c:pt>
                <c:pt idx="3">
                  <c:v>6685</c:v>
                </c:pt>
                <c:pt idx="4">
                  <c:v>7913</c:v>
                </c:pt>
                <c:pt idx="5">
                  <c:v>7362</c:v>
                </c:pt>
                <c:pt idx="6">
                  <c:v>6556</c:v>
                </c:pt>
                <c:pt idx="7">
                  <c:v>6052</c:v>
                </c:pt>
                <c:pt idx="8">
                  <c:v>6707</c:v>
                </c:pt>
                <c:pt idx="9">
                  <c:v>6309</c:v>
                </c:pt>
                <c:pt idx="10">
                  <c:v>5652</c:v>
                </c:pt>
                <c:pt idx="11">
                  <c:v>3920</c:v>
                </c:pt>
                <c:pt idx="12">
                  <c:v>1711</c:v>
                </c:pt>
                <c:pt idx="13">
                  <c:v>535</c:v>
                </c:pt>
                <c:pt idx="14">
                  <c:v>205</c:v>
                </c:pt>
                <c:pt idx="15">
                  <c:v>135</c:v>
                </c:pt>
                <c:pt idx="16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2-4ED5-ADC8-B2B0E5FAE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8.36'!$Z$83:$Z$90</c:f>
              <c:numCache>
                <c:formatCode>#,##0</c:formatCode>
                <c:ptCount val="8"/>
                <c:pt idx="0">
                  <c:v>6673</c:v>
                </c:pt>
                <c:pt idx="1">
                  <c:v>8509</c:v>
                </c:pt>
                <c:pt idx="2">
                  <c:v>9070</c:v>
                </c:pt>
                <c:pt idx="3">
                  <c:v>2276</c:v>
                </c:pt>
                <c:pt idx="4">
                  <c:v>3202</c:v>
                </c:pt>
                <c:pt idx="5">
                  <c:v>3154</c:v>
                </c:pt>
                <c:pt idx="6">
                  <c:v>3318</c:v>
                </c:pt>
                <c:pt idx="7">
                  <c:v>4010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A-4D39-A102-890C592A04EF}"/>
            </c:ext>
          </c:extLst>
        </c:ser>
        <c:ser>
          <c:idx val="1"/>
          <c:order val="1"/>
          <c:tx>
            <c:strRef>
              <c:f>'Table 8.36'!$S$92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8.36'!$Z$93:$Z$100</c:f>
              <c:numCache>
                <c:formatCode>#,##0</c:formatCode>
                <c:ptCount val="8"/>
                <c:pt idx="0">
                  <c:v>4101</c:v>
                </c:pt>
                <c:pt idx="1">
                  <c:v>10267</c:v>
                </c:pt>
                <c:pt idx="2">
                  <c:v>1552</c:v>
                </c:pt>
                <c:pt idx="3">
                  <c:v>6119</c:v>
                </c:pt>
                <c:pt idx="4">
                  <c:v>9777</c:v>
                </c:pt>
                <c:pt idx="5">
                  <c:v>5074</c:v>
                </c:pt>
                <c:pt idx="6">
                  <c:v>599</c:v>
                </c:pt>
                <c:pt idx="7">
                  <c:v>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8A-4D39-A102-890C592A0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8.4'!$V$4:$Z$4</c:f>
              <c:numCache>
                <c:formatCode>#,##0</c:formatCode>
                <c:ptCount val="5"/>
                <c:pt idx="0">
                  <c:v>94259</c:v>
                </c:pt>
                <c:pt idx="1">
                  <c:v>95099</c:v>
                </c:pt>
                <c:pt idx="2">
                  <c:v>98329</c:v>
                </c:pt>
                <c:pt idx="3">
                  <c:v>100699</c:v>
                </c:pt>
                <c:pt idx="4">
                  <c:v>102776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DF-445A-BCD4-96F68657327C}"/>
            </c:ext>
          </c:extLst>
        </c:ser>
        <c:ser>
          <c:idx val="1"/>
          <c:order val="1"/>
          <c:tx>
            <c:strRef>
              <c:f>'Table 8.4'!$S$7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8.4'!$V$7:$Z$7</c:f>
              <c:numCache>
                <c:formatCode>#,##0</c:formatCode>
                <c:ptCount val="5"/>
                <c:pt idx="0">
                  <c:v>68567</c:v>
                </c:pt>
                <c:pt idx="1">
                  <c:v>69360</c:v>
                </c:pt>
                <c:pt idx="2">
                  <c:v>70480</c:v>
                </c:pt>
                <c:pt idx="3">
                  <c:v>72377</c:v>
                </c:pt>
                <c:pt idx="4">
                  <c:v>73166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DF-445A-BCD4-96F68657327C}"/>
            </c:ext>
          </c:extLst>
        </c:ser>
        <c:ser>
          <c:idx val="2"/>
          <c:order val="2"/>
          <c:tx>
            <c:strRef>
              <c:f>'Table 8.4'!$S$11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8.4'!$V$11:$Z$11</c:f>
              <c:numCache>
                <c:formatCode>#,##0</c:formatCode>
                <c:ptCount val="5"/>
                <c:pt idx="0">
                  <c:v>85398</c:v>
                </c:pt>
                <c:pt idx="1">
                  <c:v>85889</c:v>
                </c:pt>
                <c:pt idx="2">
                  <c:v>88771</c:v>
                </c:pt>
                <c:pt idx="3">
                  <c:v>90890</c:v>
                </c:pt>
                <c:pt idx="4">
                  <c:v>92771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DF-445A-BCD4-96F68657327C}"/>
            </c:ext>
          </c:extLst>
        </c:ser>
        <c:ser>
          <c:idx val="3"/>
          <c:order val="3"/>
          <c:tx>
            <c:strRef>
              <c:f>'Table 8.4'!$S$12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8.4'!$V$12:$Z$12</c:f>
              <c:numCache>
                <c:formatCode>#,##0</c:formatCode>
                <c:ptCount val="5"/>
                <c:pt idx="0">
                  <c:v>8860</c:v>
                </c:pt>
                <c:pt idx="1">
                  <c:v>9210</c:v>
                </c:pt>
                <c:pt idx="2">
                  <c:v>9558</c:v>
                </c:pt>
                <c:pt idx="3">
                  <c:v>9811</c:v>
                </c:pt>
                <c:pt idx="4">
                  <c:v>10004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DF-445A-BCD4-96F686573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8.36'!$V$8:$Z$8</c:f>
              <c:numCache>
                <c:formatCode>#,##0</c:formatCode>
                <c:ptCount val="5"/>
                <c:pt idx="0">
                  <c:v>42018.71</c:v>
                </c:pt>
                <c:pt idx="1">
                  <c:v>43820.09</c:v>
                </c:pt>
                <c:pt idx="2">
                  <c:v>44295.11</c:v>
                </c:pt>
                <c:pt idx="3">
                  <c:v>46162</c:v>
                </c:pt>
                <c:pt idx="4">
                  <c:v>47024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7-45AF-AAA3-3707E68D16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7-45AF-AAA3-3707E68D1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8.37'!$U$4:$Y$4</c:f>
              <c:numCache>
                <c:formatCode>#,##0</c:formatCode>
                <c:ptCount val="5"/>
                <c:pt idx="1">
                  <c:v>51145</c:v>
                </c:pt>
                <c:pt idx="2">
                  <c:v>49927</c:v>
                </c:pt>
                <c:pt idx="3">
                  <c:v>51555</c:v>
                </c:pt>
                <c:pt idx="4">
                  <c:v>53303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1-43CF-B390-5133A7D6F0C2}"/>
            </c:ext>
          </c:extLst>
        </c:ser>
        <c:ser>
          <c:idx val="1"/>
          <c:order val="1"/>
          <c:tx>
            <c:strRef>
              <c:f>'Table 8.37'!$S$7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8.37'!$U$7:$Y$7</c:f>
              <c:numCache>
                <c:formatCode>#,##0</c:formatCode>
                <c:ptCount val="5"/>
                <c:pt idx="1">
                  <c:v>36369</c:v>
                </c:pt>
                <c:pt idx="2">
                  <c:v>36137</c:v>
                </c:pt>
                <c:pt idx="3">
                  <c:v>36738</c:v>
                </c:pt>
                <c:pt idx="4">
                  <c:v>37686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51-43CF-B390-5133A7D6F0C2}"/>
            </c:ext>
          </c:extLst>
        </c:ser>
        <c:ser>
          <c:idx val="2"/>
          <c:order val="2"/>
          <c:tx>
            <c:strRef>
              <c:f>'Table 8.37'!$S$11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8.37'!$U$11:$Y$11</c:f>
              <c:numCache>
                <c:formatCode>#,##0</c:formatCode>
                <c:ptCount val="5"/>
                <c:pt idx="1">
                  <c:v>47081</c:v>
                </c:pt>
                <c:pt idx="2">
                  <c:v>45850</c:v>
                </c:pt>
                <c:pt idx="3">
                  <c:v>47287</c:v>
                </c:pt>
                <c:pt idx="4">
                  <c:v>48902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51-43CF-B390-5133A7D6F0C2}"/>
            </c:ext>
          </c:extLst>
        </c:ser>
        <c:ser>
          <c:idx val="3"/>
          <c:order val="3"/>
          <c:tx>
            <c:strRef>
              <c:f>'Table 8.37'!$S$12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8.37'!$U$12:$Y$12</c:f>
              <c:numCache>
                <c:formatCode>#,##0</c:formatCode>
                <c:ptCount val="5"/>
                <c:pt idx="1">
                  <c:v>4064</c:v>
                </c:pt>
                <c:pt idx="2">
                  <c:v>4079</c:v>
                </c:pt>
                <c:pt idx="3">
                  <c:v>4268</c:v>
                </c:pt>
                <c:pt idx="4">
                  <c:v>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51-43CF-B390-5133A7D6F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8.37'!$AB$15:$AB$33</c:f>
              <c:numCache>
                <c:formatCode>0.0%</c:formatCode>
                <c:ptCount val="19"/>
                <c:pt idx="0">
                  <c:v>2.5308699285117444E-2</c:v>
                </c:pt>
                <c:pt idx="1">
                  <c:v>1.0973911428836691E-2</c:v>
                </c:pt>
                <c:pt idx="2">
                  <c:v>6.849874663448148E-2</c:v>
                </c:pt>
                <c:pt idx="3">
                  <c:v>3.0990622969083649E-2</c:v>
                </c:pt>
                <c:pt idx="4">
                  <c:v>8.6008727137684524E-2</c:v>
                </c:pt>
                <c:pt idx="5">
                  <c:v>2.0870856930647108E-2</c:v>
                </c:pt>
                <c:pt idx="6">
                  <c:v>9.501439049299043E-2</c:v>
                </c:pt>
                <c:pt idx="7">
                  <c:v>5.7469130071488253E-2</c:v>
                </c:pt>
                <c:pt idx="8">
                  <c:v>2.7146968712282983E-2</c:v>
                </c:pt>
                <c:pt idx="9">
                  <c:v>1.0361154953114845E-2</c:v>
                </c:pt>
                <c:pt idx="10">
                  <c:v>3.9327824714511191E-2</c:v>
                </c:pt>
                <c:pt idx="11">
                  <c:v>1.6228762417602821E-2</c:v>
                </c:pt>
                <c:pt idx="12">
                  <c:v>5.2028595302200352E-2</c:v>
                </c:pt>
                <c:pt idx="13">
                  <c:v>8.7141398198867334E-2</c:v>
                </c:pt>
                <c:pt idx="14">
                  <c:v>0.10127193389657413</c:v>
                </c:pt>
                <c:pt idx="15">
                  <c:v>5.0505988301921829E-2</c:v>
                </c:pt>
                <c:pt idx="16">
                  <c:v>0.1327267663169622</c:v>
                </c:pt>
                <c:pt idx="17">
                  <c:v>1.3313527063411011E-2</c:v>
                </c:pt>
                <c:pt idx="18">
                  <c:v>3.3627332652492806E-2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5-4130-9EC6-F1B6B88141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5-4130-9EC6-F1B6B8814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8.37'!$Y$44:$Y$60</c:f>
              <c:numCache>
                <c:formatCode>#,##0</c:formatCode>
                <c:ptCount val="17"/>
                <c:pt idx="0">
                  <c:v>4</c:v>
                </c:pt>
                <c:pt idx="1">
                  <c:v>602</c:v>
                </c:pt>
                <c:pt idx="2">
                  <c:v>1506</c:v>
                </c:pt>
                <c:pt idx="3">
                  <c:v>2691</c:v>
                </c:pt>
                <c:pt idx="4">
                  <c:v>3370</c:v>
                </c:pt>
                <c:pt idx="5">
                  <c:v>3185</c:v>
                </c:pt>
                <c:pt idx="6">
                  <c:v>2761</c:v>
                </c:pt>
                <c:pt idx="7">
                  <c:v>2558</c:v>
                </c:pt>
                <c:pt idx="8">
                  <c:v>2714</c:v>
                </c:pt>
                <c:pt idx="9">
                  <c:v>2665</c:v>
                </c:pt>
                <c:pt idx="10">
                  <c:v>2657</c:v>
                </c:pt>
                <c:pt idx="11">
                  <c:v>2011</c:v>
                </c:pt>
                <c:pt idx="12">
                  <c:v>1022</c:v>
                </c:pt>
                <c:pt idx="13">
                  <c:v>367</c:v>
                </c:pt>
                <c:pt idx="14">
                  <c:v>142</c:v>
                </c:pt>
                <c:pt idx="15">
                  <c:v>78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DE-4AF2-BA9F-4DDE7162510E}"/>
            </c:ext>
          </c:extLst>
        </c:ser>
        <c:ser>
          <c:idx val="1"/>
          <c:order val="1"/>
          <c:tx>
            <c:strRef>
              <c:f>'Table 8.37'!$S$62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8.37'!$Y$63:$Y$79</c:f>
              <c:numCache>
                <c:formatCode>#,##0</c:formatCode>
                <c:ptCount val="17"/>
                <c:pt idx="0">
                  <c:v>2</c:v>
                </c:pt>
                <c:pt idx="1">
                  <c:v>736</c:v>
                </c:pt>
                <c:pt idx="2">
                  <c:v>1594</c:v>
                </c:pt>
                <c:pt idx="3">
                  <c:v>2599</c:v>
                </c:pt>
                <c:pt idx="4">
                  <c:v>2761</c:v>
                </c:pt>
                <c:pt idx="5">
                  <c:v>2588</c:v>
                </c:pt>
                <c:pt idx="6">
                  <c:v>2244</c:v>
                </c:pt>
                <c:pt idx="7">
                  <c:v>2219</c:v>
                </c:pt>
                <c:pt idx="8">
                  <c:v>2526</c:v>
                </c:pt>
                <c:pt idx="9">
                  <c:v>2272</c:v>
                </c:pt>
                <c:pt idx="10">
                  <c:v>2410</c:v>
                </c:pt>
                <c:pt idx="11">
                  <c:v>1561</c:v>
                </c:pt>
                <c:pt idx="12">
                  <c:v>708</c:v>
                </c:pt>
                <c:pt idx="13">
                  <c:v>258</c:v>
                </c:pt>
                <c:pt idx="14">
                  <c:v>140</c:v>
                </c:pt>
                <c:pt idx="15">
                  <c:v>71</c:v>
                </c:pt>
                <c:pt idx="1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DE-4AF2-BA9F-4DDE71625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8.37'!$Y$83:$Y$90</c:f>
              <c:numCache>
                <c:formatCode>#,##0</c:formatCode>
                <c:ptCount val="8"/>
                <c:pt idx="0">
                  <c:v>1601</c:v>
                </c:pt>
                <c:pt idx="1">
                  <c:v>1795</c:v>
                </c:pt>
                <c:pt idx="2">
                  <c:v>5147</c:v>
                </c:pt>
                <c:pt idx="3">
                  <c:v>978</c:v>
                </c:pt>
                <c:pt idx="4">
                  <c:v>806</c:v>
                </c:pt>
                <c:pt idx="5">
                  <c:v>949</c:v>
                </c:pt>
                <c:pt idx="6">
                  <c:v>2119</c:v>
                </c:pt>
                <c:pt idx="7">
                  <c:v>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6-454B-AF5D-EBC5E64747BF}"/>
            </c:ext>
          </c:extLst>
        </c:ser>
        <c:ser>
          <c:idx val="1"/>
          <c:order val="1"/>
          <c:tx>
            <c:strRef>
              <c:f>'Table 8.37'!$S$92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8.37'!$Y$93:$Y$100</c:f>
              <c:numCache>
                <c:formatCode>#,##0</c:formatCode>
                <c:ptCount val="8"/>
                <c:pt idx="0">
                  <c:v>1383</c:v>
                </c:pt>
                <c:pt idx="1">
                  <c:v>3299</c:v>
                </c:pt>
                <c:pt idx="2">
                  <c:v>612</c:v>
                </c:pt>
                <c:pt idx="3">
                  <c:v>2927</c:v>
                </c:pt>
                <c:pt idx="4">
                  <c:v>3410</c:v>
                </c:pt>
                <c:pt idx="5">
                  <c:v>2132</c:v>
                </c:pt>
                <c:pt idx="6">
                  <c:v>153</c:v>
                </c:pt>
                <c:pt idx="7">
                  <c:v>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C6-454B-AF5D-EBC5E6474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8.37'!$U$8:$Y$8</c:f>
              <c:numCache>
                <c:formatCode>#,##0</c:formatCode>
                <c:ptCount val="5"/>
                <c:pt idx="1">
                  <c:v>39424.35</c:v>
                </c:pt>
                <c:pt idx="2">
                  <c:v>42182.49</c:v>
                </c:pt>
                <c:pt idx="3">
                  <c:v>41470.14</c:v>
                </c:pt>
                <c:pt idx="4">
                  <c:v>43485.11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80-4DE4-B56E-D82B1010C4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80-4DE4-B56E-D82B1010C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8.37'!$V$4:$Z$4</c:f>
              <c:numCache>
                <c:formatCode>#,##0</c:formatCode>
                <c:ptCount val="5"/>
                <c:pt idx="0">
                  <c:v>51145</c:v>
                </c:pt>
                <c:pt idx="1">
                  <c:v>49927</c:v>
                </c:pt>
                <c:pt idx="2">
                  <c:v>51555</c:v>
                </c:pt>
                <c:pt idx="3">
                  <c:v>53303</c:v>
                </c:pt>
                <c:pt idx="4">
                  <c:v>53852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C7-46F4-BBEA-A4A47F3EF0A3}"/>
            </c:ext>
          </c:extLst>
        </c:ser>
        <c:ser>
          <c:idx val="1"/>
          <c:order val="1"/>
          <c:tx>
            <c:strRef>
              <c:f>'Table 8.37'!$S$7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8.37'!$V$7:$Z$7</c:f>
              <c:numCache>
                <c:formatCode>#,##0</c:formatCode>
                <c:ptCount val="5"/>
                <c:pt idx="0">
                  <c:v>36369</c:v>
                </c:pt>
                <c:pt idx="1">
                  <c:v>36137</c:v>
                </c:pt>
                <c:pt idx="2">
                  <c:v>36738</c:v>
                </c:pt>
                <c:pt idx="3">
                  <c:v>37686</c:v>
                </c:pt>
                <c:pt idx="4">
                  <c:v>38082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C7-46F4-BBEA-A4A47F3EF0A3}"/>
            </c:ext>
          </c:extLst>
        </c:ser>
        <c:ser>
          <c:idx val="2"/>
          <c:order val="2"/>
          <c:tx>
            <c:strRef>
              <c:f>'Table 8.37'!$S$11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8.37'!$V$11:$Z$11</c:f>
              <c:numCache>
                <c:formatCode>#,##0</c:formatCode>
                <c:ptCount val="5"/>
                <c:pt idx="0">
                  <c:v>47081</c:v>
                </c:pt>
                <c:pt idx="1">
                  <c:v>45850</c:v>
                </c:pt>
                <c:pt idx="2">
                  <c:v>47287</c:v>
                </c:pt>
                <c:pt idx="3">
                  <c:v>48902</c:v>
                </c:pt>
                <c:pt idx="4">
                  <c:v>49494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C7-46F4-BBEA-A4A47F3EF0A3}"/>
            </c:ext>
          </c:extLst>
        </c:ser>
        <c:ser>
          <c:idx val="3"/>
          <c:order val="3"/>
          <c:tx>
            <c:strRef>
              <c:f>'Table 8.37'!$S$12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8.37'!$V$12:$Z$12</c:f>
              <c:numCache>
                <c:formatCode>#,##0</c:formatCode>
                <c:ptCount val="5"/>
                <c:pt idx="0">
                  <c:v>4064</c:v>
                </c:pt>
                <c:pt idx="1">
                  <c:v>4079</c:v>
                </c:pt>
                <c:pt idx="2">
                  <c:v>4268</c:v>
                </c:pt>
                <c:pt idx="3">
                  <c:v>4403</c:v>
                </c:pt>
                <c:pt idx="4">
                  <c:v>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C7-46F4-BBEA-A4A47F3EF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8.37'!$AB$15:$AB$33</c:f>
              <c:numCache>
                <c:formatCode>0.0%</c:formatCode>
                <c:ptCount val="19"/>
                <c:pt idx="0">
                  <c:v>2.5308699285117444E-2</c:v>
                </c:pt>
                <c:pt idx="1">
                  <c:v>1.0973911428836691E-2</c:v>
                </c:pt>
                <c:pt idx="2">
                  <c:v>6.849874663448148E-2</c:v>
                </c:pt>
                <c:pt idx="3">
                  <c:v>3.0990622969083649E-2</c:v>
                </c:pt>
                <c:pt idx="4">
                  <c:v>8.6008727137684524E-2</c:v>
                </c:pt>
                <c:pt idx="5">
                  <c:v>2.0870856930647108E-2</c:v>
                </c:pt>
                <c:pt idx="6">
                  <c:v>9.501439049299043E-2</c:v>
                </c:pt>
                <c:pt idx="7">
                  <c:v>5.7469130071488253E-2</c:v>
                </c:pt>
                <c:pt idx="8">
                  <c:v>2.7146968712282983E-2</c:v>
                </c:pt>
                <c:pt idx="9">
                  <c:v>1.0361154953114845E-2</c:v>
                </c:pt>
                <c:pt idx="10">
                  <c:v>3.9327824714511191E-2</c:v>
                </c:pt>
                <c:pt idx="11">
                  <c:v>1.6228762417602821E-2</c:v>
                </c:pt>
                <c:pt idx="12">
                  <c:v>5.2028595302200352E-2</c:v>
                </c:pt>
                <c:pt idx="13">
                  <c:v>8.7141398198867334E-2</c:v>
                </c:pt>
                <c:pt idx="14">
                  <c:v>0.10127193389657413</c:v>
                </c:pt>
                <c:pt idx="15">
                  <c:v>5.0505988301921829E-2</c:v>
                </c:pt>
                <c:pt idx="16">
                  <c:v>0.1327267663169622</c:v>
                </c:pt>
                <c:pt idx="17">
                  <c:v>1.3313527063411011E-2</c:v>
                </c:pt>
                <c:pt idx="18">
                  <c:v>3.3627332652492806E-2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59-4CCB-B074-0550D9CED9A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59-4CCB-B074-0550D9CED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8.37'!$Z$44:$Z$60</c:f>
              <c:numCache>
                <c:formatCode>#,##0</c:formatCode>
                <c:ptCount val="17"/>
                <c:pt idx="0">
                  <c:v>9</c:v>
                </c:pt>
                <c:pt idx="1">
                  <c:v>589</c:v>
                </c:pt>
                <c:pt idx="2">
                  <c:v>1537</c:v>
                </c:pt>
                <c:pt idx="3">
                  <c:v>2497</c:v>
                </c:pt>
                <c:pt idx="4">
                  <c:v>3521</c:v>
                </c:pt>
                <c:pt idx="5">
                  <c:v>3214</c:v>
                </c:pt>
                <c:pt idx="6">
                  <c:v>2773</c:v>
                </c:pt>
                <c:pt idx="7">
                  <c:v>2466</c:v>
                </c:pt>
                <c:pt idx="8">
                  <c:v>2636</c:v>
                </c:pt>
                <c:pt idx="9">
                  <c:v>2649</c:v>
                </c:pt>
                <c:pt idx="10">
                  <c:v>2591</c:v>
                </c:pt>
                <c:pt idx="11">
                  <c:v>2055</c:v>
                </c:pt>
                <c:pt idx="12">
                  <c:v>1000</c:v>
                </c:pt>
                <c:pt idx="13">
                  <c:v>363</c:v>
                </c:pt>
                <c:pt idx="14">
                  <c:v>132</c:v>
                </c:pt>
                <c:pt idx="15">
                  <c:v>83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4-4926-9D7B-9C9D7F3DB619}"/>
            </c:ext>
          </c:extLst>
        </c:ser>
        <c:ser>
          <c:idx val="1"/>
          <c:order val="1"/>
          <c:tx>
            <c:strRef>
              <c:f>'Table 8.37'!$S$62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8.37'!$Z$63:$Z$79</c:f>
              <c:numCache>
                <c:formatCode>#,##0</c:formatCode>
                <c:ptCount val="17"/>
                <c:pt idx="0">
                  <c:v>11</c:v>
                </c:pt>
                <c:pt idx="1">
                  <c:v>723</c:v>
                </c:pt>
                <c:pt idx="2">
                  <c:v>1649</c:v>
                </c:pt>
                <c:pt idx="3">
                  <c:v>2419</c:v>
                </c:pt>
                <c:pt idx="4">
                  <c:v>2967</c:v>
                </c:pt>
                <c:pt idx="5">
                  <c:v>2778</c:v>
                </c:pt>
                <c:pt idx="6">
                  <c:v>2446</c:v>
                </c:pt>
                <c:pt idx="7">
                  <c:v>2273</c:v>
                </c:pt>
                <c:pt idx="8">
                  <c:v>2564</c:v>
                </c:pt>
                <c:pt idx="9">
                  <c:v>2386</c:v>
                </c:pt>
                <c:pt idx="10">
                  <c:v>2464</c:v>
                </c:pt>
                <c:pt idx="11">
                  <c:v>1717</c:v>
                </c:pt>
                <c:pt idx="12">
                  <c:v>764</c:v>
                </c:pt>
                <c:pt idx="13">
                  <c:v>279</c:v>
                </c:pt>
                <c:pt idx="14">
                  <c:v>131</c:v>
                </c:pt>
                <c:pt idx="15">
                  <c:v>67</c:v>
                </c:pt>
                <c:pt idx="16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64-4926-9D7B-9C9D7F3DB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8.37'!$Z$83:$Z$90</c:f>
              <c:numCache>
                <c:formatCode>#,##0</c:formatCode>
                <c:ptCount val="8"/>
                <c:pt idx="0">
                  <c:v>1643</c:v>
                </c:pt>
                <c:pt idx="1">
                  <c:v>1811</c:v>
                </c:pt>
                <c:pt idx="2">
                  <c:v>5137</c:v>
                </c:pt>
                <c:pt idx="3">
                  <c:v>1034</c:v>
                </c:pt>
                <c:pt idx="4">
                  <c:v>822</c:v>
                </c:pt>
                <c:pt idx="5">
                  <c:v>966</c:v>
                </c:pt>
                <c:pt idx="6">
                  <c:v>2206</c:v>
                </c:pt>
                <c:pt idx="7">
                  <c:v>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4-4E5E-84D4-1F5775A7BC34}"/>
            </c:ext>
          </c:extLst>
        </c:ser>
        <c:ser>
          <c:idx val="1"/>
          <c:order val="1"/>
          <c:tx>
            <c:strRef>
              <c:f>'Table 8.37'!$S$92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8.37'!$Z$93:$Z$100</c:f>
              <c:numCache>
                <c:formatCode>#,##0</c:formatCode>
                <c:ptCount val="8"/>
                <c:pt idx="0">
                  <c:v>1468</c:v>
                </c:pt>
                <c:pt idx="1">
                  <c:v>3364</c:v>
                </c:pt>
                <c:pt idx="2">
                  <c:v>641</c:v>
                </c:pt>
                <c:pt idx="3">
                  <c:v>3081</c:v>
                </c:pt>
                <c:pt idx="4">
                  <c:v>3488</c:v>
                </c:pt>
                <c:pt idx="5">
                  <c:v>2093</c:v>
                </c:pt>
                <c:pt idx="6">
                  <c:v>174</c:v>
                </c:pt>
                <c:pt idx="7">
                  <c:v>1352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04-4E5E-84D4-1F5775A7B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8.4'!$AB$15:$AB$33</c:f>
              <c:numCache>
                <c:formatCode>0.0%</c:formatCode>
                <c:ptCount val="19"/>
                <c:pt idx="0">
                  <c:v>3.6486407596956548E-3</c:v>
                </c:pt>
                <c:pt idx="1">
                  <c:v>1.0410788300998267E-3</c:v>
                </c:pt>
                <c:pt idx="2">
                  <c:v>4.5009632411605598E-2</c:v>
                </c:pt>
                <c:pt idx="3">
                  <c:v>6.0032302632859174E-3</c:v>
                </c:pt>
                <c:pt idx="4">
                  <c:v>6.5977154643989955E-2</c:v>
                </c:pt>
                <c:pt idx="5">
                  <c:v>3.7653972640059159E-2</c:v>
                </c:pt>
                <c:pt idx="6">
                  <c:v>7.9063612835431701E-2</c:v>
                </c:pt>
                <c:pt idx="7">
                  <c:v>5.3270155091556561E-2</c:v>
                </c:pt>
                <c:pt idx="8">
                  <c:v>3.0668041798828542E-2</c:v>
                </c:pt>
                <c:pt idx="9">
                  <c:v>2.0811846893304016E-2</c:v>
                </c:pt>
                <c:pt idx="10">
                  <c:v>4.6838817645799682E-2</c:v>
                </c:pt>
                <c:pt idx="11">
                  <c:v>1.616104613827862E-2</c:v>
                </c:pt>
                <c:pt idx="12">
                  <c:v>0.10384518087528459</c:v>
                </c:pt>
                <c:pt idx="13">
                  <c:v>7.8392262935647702E-2</c:v>
                </c:pt>
                <c:pt idx="14">
                  <c:v>8.7090622506762153E-2</c:v>
                </c:pt>
                <c:pt idx="15">
                  <c:v>8.9814940940668234E-2</c:v>
                </c:pt>
                <c:pt idx="16">
                  <c:v>0.14065266885909436</c:v>
                </c:pt>
                <c:pt idx="17">
                  <c:v>2.7340481425986107E-2</c:v>
                </c:pt>
                <c:pt idx="18">
                  <c:v>3.3421549358812197E-2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FB-4ABA-AE10-2BB0AF0333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FB-4ABA-AE10-2BB0AF033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8.37'!$V$8:$Z$8</c:f>
              <c:numCache>
                <c:formatCode>#,##0</c:formatCode>
                <c:ptCount val="5"/>
                <c:pt idx="0">
                  <c:v>39424.35</c:v>
                </c:pt>
                <c:pt idx="1">
                  <c:v>42182.49</c:v>
                </c:pt>
                <c:pt idx="2">
                  <c:v>41470.14</c:v>
                </c:pt>
                <c:pt idx="3">
                  <c:v>43485.11</c:v>
                </c:pt>
                <c:pt idx="4">
                  <c:v>43608.34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45-480E-B3D2-A71A9F0E360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45-480E-B3D2-A71A9F0E3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8.38'!$U$4:$Y$4</c:f>
              <c:numCache>
                <c:formatCode>#,##0</c:formatCode>
                <c:ptCount val="5"/>
                <c:pt idx="1">
                  <c:v>4796</c:v>
                </c:pt>
                <c:pt idx="2">
                  <c:v>4538</c:v>
                </c:pt>
                <c:pt idx="3">
                  <c:v>5061</c:v>
                </c:pt>
                <c:pt idx="4">
                  <c:v>5367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D-43F2-8AA7-4FE9DB0555F4}"/>
            </c:ext>
          </c:extLst>
        </c:ser>
        <c:ser>
          <c:idx val="1"/>
          <c:order val="1"/>
          <c:tx>
            <c:strRef>
              <c:f>'Table 8.38'!$S$7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8.38'!$U$7:$Y$7</c:f>
              <c:numCache>
                <c:formatCode>#,##0</c:formatCode>
                <c:ptCount val="5"/>
                <c:pt idx="1">
                  <c:v>3354</c:v>
                </c:pt>
                <c:pt idx="2">
                  <c:v>3226</c:v>
                </c:pt>
                <c:pt idx="3">
                  <c:v>3495</c:v>
                </c:pt>
                <c:pt idx="4">
                  <c:v>3733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DD-43F2-8AA7-4FE9DB0555F4}"/>
            </c:ext>
          </c:extLst>
        </c:ser>
        <c:ser>
          <c:idx val="2"/>
          <c:order val="2"/>
          <c:tx>
            <c:strRef>
              <c:f>'Table 8.38'!$S$11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8.38'!$U$11:$Y$11</c:f>
              <c:numCache>
                <c:formatCode>#,##0</c:formatCode>
                <c:ptCount val="5"/>
                <c:pt idx="1">
                  <c:v>3526</c:v>
                </c:pt>
                <c:pt idx="2">
                  <c:v>3370</c:v>
                </c:pt>
                <c:pt idx="3">
                  <c:v>3786</c:v>
                </c:pt>
                <c:pt idx="4">
                  <c:v>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DD-43F2-8AA7-4FE9DB0555F4}"/>
            </c:ext>
          </c:extLst>
        </c:ser>
        <c:ser>
          <c:idx val="3"/>
          <c:order val="3"/>
          <c:tx>
            <c:strRef>
              <c:f>'Table 8.38'!$S$12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8.38'!$U$12:$Y$12</c:f>
              <c:numCache>
                <c:formatCode>#,##0</c:formatCode>
                <c:ptCount val="5"/>
                <c:pt idx="1">
                  <c:v>1270</c:v>
                </c:pt>
                <c:pt idx="2">
                  <c:v>1171</c:v>
                </c:pt>
                <c:pt idx="3">
                  <c:v>1275</c:v>
                </c:pt>
                <c:pt idx="4">
                  <c:v>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DD-43F2-8AA7-4FE9DB055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8.38'!$AB$15:$AB$33</c:f>
              <c:numCache>
                <c:formatCode>0.0%</c:formatCode>
                <c:ptCount val="19"/>
                <c:pt idx="0">
                  <c:v>0.16441788743253663</c:v>
                </c:pt>
                <c:pt idx="1">
                  <c:v>1.040863531225906E-2</c:v>
                </c:pt>
                <c:pt idx="2">
                  <c:v>7.9606784888203552E-2</c:v>
                </c:pt>
                <c:pt idx="3">
                  <c:v>3.6622976098689285E-3</c:v>
                </c:pt>
                <c:pt idx="4">
                  <c:v>4.3754818812644564E-2</c:v>
                </c:pt>
                <c:pt idx="5">
                  <c:v>2.5250578257517347E-2</c:v>
                </c:pt>
                <c:pt idx="6">
                  <c:v>5.7440246723207404E-2</c:v>
                </c:pt>
                <c:pt idx="7">
                  <c:v>3.8164996144949885E-2</c:v>
                </c:pt>
                <c:pt idx="8">
                  <c:v>3.5659213569776409E-2</c:v>
                </c:pt>
                <c:pt idx="9">
                  <c:v>4.0478026214340783E-3</c:v>
                </c:pt>
                <c:pt idx="10">
                  <c:v>2.1202775636083269E-2</c:v>
                </c:pt>
                <c:pt idx="11">
                  <c:v>1.156515034695451E-2</c:v>
                </c:pt>
                <c:pt idx="12">
                  <c:v>2.5636083269082496E-2</c:v>
                </c:pt>
                <c:pt idx="13">
                  <c:v>4.818812644564379E-2</c:v>
                </c:pt>
                <c:pt idx="14">
                  <c:v>8.7895142636854273E-2</c:v>
                </c:pt>
                <c:pt idx="15">
                  <c:v>3.7972243639167312E-2</c:v>
                </c:pt>
                <c:pt idx="16">
                  <c:v>0.10601387818041634</c:v>
                </c:pt>
                <c:pt idx="17">
                  <c:v>1.5034695451040863E-2</c:v>
                </c:pt>
                <c:pt idx="18">
                  <c:v>2.0431765612952967E-2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D-4F71-9263-2E48DF7BA4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D-4F71-9263-2E48DF7BA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8.38'!$Y$44:$Y$60</c:f>
              <c:numCache>
                <c:formatCode>#,##0</c:formatCode>
                <c:ptCount val="17"/>
                <c:pt idx="0">
                  <c:v>9</c:v>
                </c:pt>
                <c:pt idx="1">
                  <c:v>75</c:v>
                </c:pt>
                <c:pt idx="2">
                  <c:v>137</c:v>
                </c:pt>
                <c:pt idx="3">
                  <c:v>195</c:v>
                </c:pt>
                <c:pt idx="4">
                  <c:v>210</c:v>
                </c:pt>
                <c:pt idx="5">
                  <c:v>215</c:v>
                </c:pt>
                <c:pt idx="6">
                  <c:v>188</c:v>
                </c:pt>
                <c:pt idx="7">
                  <c:v>220</c:v>
                </c:pt>
                <c:pt idx="8">
                  <c:v>263</c:v>
                </c:pt>
                <c:pt idx="9">
                  <c:v>254</c:v>
                </c:pt>
                <c:pt idx="10">
                  <c:v>330</c:v>
                </c:pt>
                <c:pt idx="11">
                  <c:v>264</c:v>
                </c:pt>
                <c:pt idx="12">
                  <c:v>202</c:v>
                </c:pt>
                <c:pt idx="13">
                  <c:v>96</c:v>
                </c:pt>
                <c:pt idx="14">
                  <c:v>41</c:v>
                </c:pt>
                <c:pt idx="15">
                  <c:v>36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8-4FB3-94DB-3CE0479C5F40}"/>
            </c:ext>
          </c:extLst>
        </c:ser>
        <c:ser>
          <c:idx val="1"/>
          <c:order val="1"/>
          <c:tx>
            <c:strRef>
              <c:f>'Table 8.38'!$S$62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8.38'!$Y$63:$Y$79</c:f>
              <c:numCache>
                <c:formatCode>#,##0</c:formatCode>
                <c:ptCount val="17"/>
                <c:pt idx="0">
                  <c:v>5</c:v>
                </c:pt>
                <c:pt idx="1">
                  <c:v>55</c:v>
                </c:pt>
                <c:pt idx="2">
                  <c:v>153</c:v>
                </c:pt>
                <c:pt idx="3">
                  <c:v>216</c:v>
                </c:pt>
                <c:pt idx="4">
                  <c:v>193</c:v>
                </c:pt>
                <c:pt idx="5">
                  <c:v>181</c:v>
                </c:pt>
                <c:pt idx="6">
                  <c:v>201</c:v>
                </c:pt>
                <c:pt idx="7">
                  <c:v>222</c:v>
                </c:pt>
                <c:pt idx="8">
                  <c:v>265</c:v>
                </c:pt>
                <c:pt idx="9">
                  <c:v>269</c:v>
                </c:pt>
                <c:pt idx="10">
                  <c:v>325</c:v>
                </c:pt>
                <c:pt idx="11">
                  <c:v>227</c:v>
                </c:pt>
                <c:pt idx="12">
                  <c:v>137</c:v>
                </c:pt>
                <c:pt idx="13">
                  <c:v>51</c:v>
                </c:pt>
                <c:pt idx="14">
                  <c:v>26</c:v>
                </c:pt>
                <c:pt idx="15">
                  <c:v>29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18-4FB3-94DB-3CE0479C5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8.38'!$Y$83:$Y$90</c:f>
              <c:numCache>
                <c:formatCode>#,##0</c:formatCode>
                <c:ptCount val="8"/>
                <c:pt idx="0">
                  <c:v>208</c:v>
                </c:pt>
                <c:pt idx="1">
                  <c:v>83</c:v>
                </c:pt>
                <c:pt idx="2">
                  <c:v>196</c:v>
                </c:pt>
                <c:pt idx="3">
                  <c:v>71</c:v>
                </c:pt>
                <c:pt idx="4">
                  <c:v>39</c:v>
                </c:pt>
                <c:pt idx="5">
                  <c:v>47</c:v>
                </c:pt>
                <c:pt idx="6">
                  <c:v>209</c:v>
                </c:pt>
                <c:pt idx="7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9A-4F1A-842C-8FC50DADA704}"/>
            </c:ext>
          </c:extLst>
        </c:ser>
        <c:ser>
          <c:idx val="1"/>
          <c:order val="1"/>
          <c:tx>
            <c:strRef>
              <c:f>'Table 8.38'!$S$92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8.38'!$Y$93:$Y$100</c:f>
              <c:numCache>
                <c:formatCode>#,##0</c:formatCode>
                <c:ptCount val="8"/>
                <c:pt idx="0">
                  <c:v>133</c:v>
                </c:pt>
                <c:pt idx="1">
                  <c:v>288</c:v>
                </c:pt>
                <c:pt idx="2">
                  <c:v>51</c:v>
                </c:pt>
                <c:pt idx="3">
                  <c:v>217</c:v>
                </c:pt>
                <c:pt idx="4">
                  <c:v>228</c:v>
                </c:pt>
                <c:pt idx="5">
                  <c:v>111</c:v>
                </c:pt>
                <c:pt idx="6">
                  <c:v>29</c:v>
                </c:pt>
                <c:pt idx="7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9A-4F1A-842C-8FC50DADA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8.38'!$U$8:$Y$8</c:f>
              <c:numCache>
                <c:formatCode>#,##0</c:formatCode>
                <c:ptCount val="5"/>
                <c:pt idx="1">
                  <c:v>29998.52</c:v>
                </c:pt>
                <c:pt idx="2">
                  <c:v>31322</c:v>
                </c:pt>
                <c:pt idx="3">
                  <c:v>31533</c:v>
                </c:pt>
                <c:pt idx="4">
                  <c:v>34693.5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E0-4964-A945-FE7CB7E1B9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E0-4964-A945-FE7CB7E1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8.38'!$V$4:$Z$4</c:f>
              <c:numCache>
                <c:formatCode>#,##0</c:formatCode>
                <c:ptCount val="5"/>
                <c:pt idx="0">
                  <c:v>4796</c:v>
                </c:pt>
                <c:pt idx="1">
                  <c:v>4538</c:v>
                </c:pt>
                <c:pt idx="2">
                  <c:v>5061</c:v>
                </c:pt>
                <c:pt idx="3">
                  <c:v>5367</c:v>
                </c:pt>
                <c:pt idx="4">
                  <c:v>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6-4550-B2CA-61BBF585E7FA}"/>
            </c:ext>
          </c:extLst>
        </c:ser>
        <c:ser>
          <c:idx val="1"/>
          <c:order val="1"/>
          <c:tx>
            <c:strRef>
              <c:f>'Table 8.38'!$S$7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8.38'!$V$7:$Z$7</c:f>
              <c:numCache>
                <c:formatCode>#,##0</c:formatCode>
                <c:ptCount val="5"/>
                <c:pt idx="0">
                  <c:v>3354</c:v>
                </c:pt>
                <c:pt idx="1">
                  <c:v>3226</c:v>
                </c:pt>
                <c:pt idx="2">
                  <c:v>3495</c:v>
                </c:pt>
                <c:pt idx="3">
                  <c:v>3733</c:v>
                </c:pt>
                <c:pt idx="4">
                  <c:v>3591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6-4550-B2CA-61BBF585E7FA}"/>
            </c:ext>
          </c:extLst>
        </c:ser>
        <c:ser>
          <c:idx val="2"/>
          <c:order val="2"/>
          <c:tx>
            <c:strRef>
              <c:f>'Table 8.38'!$S$11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8.38'!$V$11:$Z$11</c:f>
              <c:numCache>
                <c:formatCode>#,##0</c:formatCode>
                <c:ptCount val="5"/>
                <c:pt idx="0">
                  <c:v>3526</c:v>
                </c:pt>
                <c:pt idx="1">
                  <c:v>3370</c:v>
                </c:pt>
                <c:pt idx="2">
                  <c:v>3786</c:v>
                </c:pt>
                <c:pt idx="3">
                  <c:v>3947</c:v>
                </c:pt>
                <c:pt idx="4">
                  <c:v>3887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D6-4550-B2CA-61BBF585E7FA}"/>
            </c:ext>
          </c:extLst>
        </c:ser>
        <c:ser>
          <c:idx val="3"/>
          <c:order val="3"/>
          <c:tx>
            <c:strRef>
              <c:f>'Table 8.38'!$S$12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8.38'!$V$12:$Z$12</c:f>
              <c:numCache>
                <c:formatCode>#,##0</c:formatCode>
                <c:ptCount val="5"/>
                <c:pt idx="0">
                  <c:v>1270</c:v>
                </c:pt>
                <c:pt idx="1">
                  <c:v>1171</c:v>
                </c:pt>
                <c:pt idx="2">
                  <c:v>1275</c:v>
                </c:pt>
                <c:pt idx="3">
                  <c:v>1420</c:v>
                </c:pt>
                <c:pt idx="4">
                  <c:v>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D6-4550-B2CA-61BBF585E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8.38'!$AB$15:$AB$33</c:f>
              <c:numCache>
                <c:formatCode>0.0%</c:formatCode>
                <c:ptCount val="19"/>
                <c:pt idx="0">
                  <c:v>0.16441788743253663</c:v>
                </c:pt>
                <c:pt idx="1">
                  <c:v>1.040863531225906E-2</c:v>
                </c:pt>
                <c:pt idx="2">
                  <c:v>7.9606784888203552E-2</c:v>
                </c:pt>
                <c:pt idx="3">
                  <c:v>3.6622976098689285E-3</c:v>
                </c:pt>
                <c:pt idx="4">
                  <c:v>4.3754818812644564E-2</c:v>
                </c:pt>
                <c:pt idx="5">
                  <c:v>2.5250578257517347E-2</c:v>
                </c:pt>
                <c:pt idx="6">
                  <c:v>5.7440246723207404E-2</c:v>
                </c:pt>
                <c:pt idx="7">
                  <c:v>3.8164996144949885E-2</c:v>
                </c:pt>
                <c:pt idx="8">
                  <c:v>3.5659213569776409E-2</c:v>
                </c:pt>
                <c:pt idx="9">
                  <c:v>4.0478026214340783E-3</c:v>
                </c:pt>
                <c:pt idx="10">
                  <c:v>2.1202775636083269E-2</c:v>
                </c:pt>
                <c:pt idx="11">
                  <c:v>1.156515034695451E-2</c:v>
                </c:pt>
                <c:pt idx="12">
                  <c:v>2.5636083269082496E-2</c:v>
                </c:pt>
                <c:pt idx="13">
                  <c:v>4.818812644564379E-2</c:v>
                </c:pt>
                <c:pt idx="14">
                  <c:v>8.7895142636854273E-2</c:v>
                </c:pt>
                <c:pt idx="15">
                  <c:v>3.7972243639167312E-2</c:v>
                </c:pt>
                <c:pt idx="16">
                  <c:v>0.10601387818041634</c:v>
                </c:pt>
                <c:pt idx="17">
                  <c:v>1.5034695451040863E-2</c:v>
                </c:pt>
                <c:pt idx="18">
                  <c:v>2.0431765612952967E-2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B-43E8-B8FE-0967E34A99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B-43E8-B8FE-0967E34A9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8.38'!$Z$44:$Z$60</c:f>
              <c:numCache>
                <c:formatCode>#,##0</c:formatCode>
                <c:ptCount val="17"/>
                <c:pt idx="0">
                  <c:v>4</c:v>
                </c:pt>
                <c:pt idx="1">
                  <c:v>65</c:v>
                </c:pt>
                <c:pt idx="2">
                  <c:v>149</c:v>
                </c:pt>
                <c:pt idx="3">
                  <c:v>180</c:v>
                </c:pt>
                <c:pt idx="4">
                  <c:v>235</c:v>
                </c:pt>
                <c:pt idx="5">
                  <c:v>189</c:v>
                </c:pt>
                <c:pt idx="6">
                  <c:v>198</c:v>
                </c:pt>
                <c:pt idx="7">
                  <c:v>216</c:v>
                </c:pt>
                <c:pt idx="8">
                  <c:v>256</c:v>
                </c:pt>
                <c:pt idx="9">
                  <c:v>250</c:v>
                </c:pt>
                <c:pt idx="10">
                  <c:v>283</c:v>
                </c:pt>
                <c:pt idx="11">
                  <c:v>274</c:v>
                </c:pt>
                <c:pt idx="12">
                  <c:v>170</c:v>
                </c:pt>
                <c:pt idx="13">
                  <c:v>95</c:v>
                </c:pt>
                <c:pt idx="14">
                  <c:v>40</c:v>
                </c:pt>
                <c:pt idx="15">
                  <c:v>35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6-4A6E-AC9F-73EE45991E58}"/>
            </c:ext>
          </c:extLst>
        </c:ser>
        <c:ser>
          <c:idx val="1"/>
          <c:order val="1"/>
          <c:tx>
            <c:strRef>
              <c:f>'Table 8.38'!$S$62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8.38'!$Z$63:$Z$79</c:f>
              <c:numCache>
                <c:formatCode>#,##0</c:formatCode>
                <c:ptCount val="17"/>
                <c:pt idx="0">
                  <c:v>9</c:v>
                </c:pt>
                <c:pt idx="1">
                  <c:v>55</c:v>
                </c:pt>
                <c:pt idx="2">
                  <c:v>162</c:v>
                </c:pt>
                <c:pt idx="3">
                  <c:v>206</c:v>
                </c:pt>
                <c:pt idx="4">
                  <c:v>191</c:v>
                </c:pt>
                <c:pt idx="5">
                  <c:v>183</c:v>
                </c:pt>
                <c:pt idx="6">
                  <c:v>193</c:v>
                </c:pt>
                <c:pt idx="7">
                  <c:v>227</c:v>
                </c:pt>
                <c:pt idx="8">
                  <c:v>257</c:v>
                </c:pt>
                <c:pt idx="9">
                  <c:v>267</c:v>
                </c:pt>
                <c:pt idx="10">
                  <c:v>330</c:v>
                </c:pt>
                <c:pt idx="11">
                  <c:v>213</c:v>
                </c:pt>
                <c:pt idx="12">
                  <c:v>139</c:v>
                </c:pt>
                <c:pt idx="13">
                  <c:v>65</c:v>
                </c:pt>
                <c:pt idx="14">
                  <c:v>20</c:v>
                </c:pt>
                <c:pt idx="15">
                  <c:v>19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F6-4A6E-AC9F-73EE45991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8.38'!$Z$83:$Z$90</c:f>
              <c:numCache>
                <c:formatCode>#,##0</c:formatCode>
                <c:ptCount val="8"/>
                <c:pt idx="0">
                  <c:v>218</c:v>
                </c:pt>
                <c:pt idx="1">
                  <c:v>88</c:v>
                </c:pt>
                <c:pt idx="2">
                  <c:v>212</c:v>
                </c:pt>
                <c:pt idx="3">
                  <c:v>61</c:v>
                </c:pt>
                <c:pt idx="4">
                  <c:v>40</c:v>
                </c:pt>
                <c:pt idx="5">
                  <c:v>49</c:v>
                </c:pt>
                <c:pt idx="6">
                  <c:v>201</c:v>
                </c:pt>
                <c:pt idx="7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15-441A-A520-9A1900146C96}"/>
            </c:ext>
          </c:extLst>
        </c:ser>
        <c:ser>
          <c:idx val="1"/>
          <c:order val="1"/>
          <c:tx>
            <c:strRef>
              <c:f>'Table 8.38'!$S$92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8.38'!$Z$93:$Z$100</c:f>
              <c:numCache>
                <c:formatCode>#,##0</c:formatCode>
                <c:ptCount val="8"/>
                <c:pt idx="0">
                  <c:v>140</c:v>
                </c:pt>
                <c:pt idx="1">
                  <c:v>301</c:v>
                </c:pt>
                <c:pt idx="2">
                  <c:v>51</c:v>
                </c:pt>
                <c:pt idx="3">
                  <c:v>217</c:v>
                </c:pt>
                <c:pt idx="4">
                  <c:v>215</c:v>
                </c:pt>
                <c:pt idx="5">
                  <c:v>123</c:v>
                </c:pt>
                <c:pt idx="6">
                  <c:v>24</c:v>
                </c:pt>
                <c:pt idx="7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15-441A-A520-9A1900146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8.4'!$Z$44:$Z$60</c:f>
              <c:numCache>
                <c:formatCode>#,##0</c:formatCode>
                <c:ptCount val="17"/>
                <c:pt idx="0">
                  <c:v>9</c:v>
                </c:pt>
                <c:pt idx="1">
                  <c:v>605</c:v>
                </c:pt>
                <c:pt idx="2">
                  <c:v>2419</c:v>
                </c:pt>
                <c:pt idx="3">
                  <c:v>4673</c:v>
                </c:pt>
                <c:pt idx="4">
                  <c:v>6206</c:v>
                </c:pt>
                <c:pt idx="5">
                  <c:v>6265</c:v>
                </c:pt>
                <c:pt idx="6">
                  <c:v>5807</c:v>
                </c:pt>
                <c:pt idx="7">
                  <c:v>5303</c:v>
                </c:pt>
                <c:pt idx="8">
                  <c:v>5028</c:v>
                </c:pt>
                <c:pt idx="9">
                  <c:v>4179</c:v>
                </c:pt>
                <c:pt idx="10">
                  <c:v>3722</c:v>
                </c:pt>
                <c:pt idx="11">
                  <c:v>3188</c:v>
                </c:pt>
                <c:pt idx="12">
                  <c:v>1764</c:v>
                </c:pt>
                <c:pt idx="13">
                  <c:v>824</c:v>
                </c:pt>
                <c:pt idx="14">
                  <c:v>290</c:v>
                </c:pt>
                <c:pt idx="15">
                  <c:v>153</c:v>
                </c:pt>
                <c:pt idx="16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9-4A6C-9F1B-72C8E479B6F6}"/>
            </c:ext>
          </c:extLst>
        </c:ser>
        <c:ser>
          <c:idx val="1"/>
          <c:order val="1"/>
          <c:tx>
            <c:strRef>
              <c:f>'Table 8.4'!$S$62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8.4'!$Z$63:$Z$79</c:f>
              <c:numCache>
                <c:formatCode>#,##0</c:formatCode>
                <c:ptCount val="17"/>
                <c:pt idx="0">
                  <c:v>18</c:v>
                </c:pt>
                <c:pt idx="1">
                  <c:v>834</c:v>
                </c:pt>
                <c:pt idx="2">
                  <c:v>2729</c:v>
                </c:pt>
                <c:pt idx="3">
                  <c:v>4909</c:v>
                </c:pt>
                <c:pt idx="4">
                  <c:v>6336</c:v>
                </c:pt>
                <c:pt idx="5">
                  <c:v>6060</c:v>
                </c:pt>
                <c:pt idx="6">
                  <c:v>5852</c:v>
                </c:pt>
                <c:pt idx="7">
                  <c:v>5435</c:v>
                </c:pt>
                <c:pt idx="8">
                  <c:v>5371</c:v>
                </c:pt>
                <c:pt idx="9">
                  <c:v>4538</c:v>
                </c:pt>
                <c:pt idx="10">
                  <c:v>4244</c:v>
                </c:pt>
                <c:pt idx="11">
                  <c:v>3111</c:v>
                </c:pt>
                <c:pt idx="12">
                  <c:v>1594</c:v>
                </c:pt>
                <c:pt idx="13">
                  <c:v>621</c:v>
                </c:pt>
                <c:pt idx="14">
                  <c:v>248</c:v>
                </c:pt>
                <c:pt idx="15">
                  <c:v>141</c:v>
                </c:pt>
                <c:pt idx="16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9-4A6C-9F1B-72C8E479B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8.38'!$V$8:$Z$8</c:f>
              <c:numCache>
                <c:formatCode>#,##0</c:formatCode>
                <c:ptCount val="5"/>
                <c:pt idx="0">
                  <c:v>29998.52</c:v>
                </c:pt>
                <c:pt idx="1">
                  <c:v>31322</c:v>
                </c:pt>
                <c:pt idx="2">
                  <c:v>31533</c:v>
                </c:pt>
                <c:pt idx="3">
                  <c:v>34693.5</c:v>
                </c:pt>
                <c:pt idx="4">
                  <c:v>34203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5B-4831-BD39-D090AF19A8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5B-4831-BD39-D090AF19A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8.39'!$U$4:$Y$4</c:f>
              <c:numCache>
                <c:formatCode>#,##0</c:formatCode>
                <c:ptCount val="5"/>
                <c:pt idx="1">
                  <c:v>34593</c:v>
                </c:pt>
                <c:pt idx="2">
                  <c:v>34955</c:v>
                </c:pt>
                <c:pt idx="3">
                  <c:v>36491</c:v>
                </c:pt>
                <c:pt idx="4">
                  <c:v>37859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2C-4FFC-AB98-DC8AC871310D}"/>
            </c:ext>
          </c:extLst>
        </c:ser>
        <c:ser>
          <c:idx val="1"/>
          <c:order val="1"/>
          <c:tx>
            <c:strRef>
              <c:f>'Table 8.39'!$S$7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8.39'!$U$7:$Y$7</c:f>
              <c:numCache>
                <c:formatCode>#,##0</c:formatCode>
                <c:ptCount val="5"/>
                <c:pt idx="1">
                  <c:v>24999</c:v>
                </c:pt>
                <c:pt idx="2">
                  <c:v>25496</c:v>
                </c:pt>
                <c:pt idx="3">
                  <c:v>26285</c:v>
                </c:pt>
                <c:pt idx="4">
                  <c:v>27419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2C-4FFC-AB98-DC8AC871310D}"/>
            </c:ext>
          </c:extLst>
        </c:ser>
        <c:ser>
          <c:idx val="2"/>
          <c:order val="2"/>
          <c:tx>
            <c:strRef>
              <c:f>'Table 8.39'!$S$11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8.39'!$U$11:$Y$11</c:f>
              <c:numCache>
                <c:formatCode>#,##0</c:formatCode>
                <c:ptCount val="5"/>
                <c:pt idx="1">
                  <c:v>30061</c:v>
                </c:pt>
                <c:pt idx="2">
                  <c:v>30332</c:v>
                </c:pt>
                <c:pt idx="3">
                  <c:v>31679</c:v>
                </c:pt>
                <c:pt idx="4">
                  <c:v>32814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2C-4FFC-AB98-DC8AC871310D}"/>
            </c:ext>
          </c:extLst>
        </c:ser>
        <c:ser>
          <c:idx val="3"/>
          <c:order val="3"/>
          <c:tx>
            <c:strRef>
              <c:f>'Table 8.39'!$S$12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8.39'!$U$12:$Y$12</c:f>
              <c:numCache>
                <c:formatCode>#,##0</c:formatCode>
                <c:ptCount val="5"/>
                <c:pt idx="1">
                  <c:v>4535</c:v>
                </c:pt>
                <c:pt idx="2">
                  <c:v>4624</c:v>
                </c:pt>
                <c:pt idx="3">
                  <c:v>4812</c:v>
                </c:pt>
                <c:pt idx="4">
                  <c:v>5043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2C-4FFC-AB98-DC8AC8713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8.39'!$AB$15:$AB$33</c:f>
              <c:numCache>
                <c:formatCode>0.0%</c:formatCode>
                <c:ptCount val="19"/>
                <c:pt idx="0">
                  <c:v>2.3613145250391838E-2</c:v>
                </c:pt>
                <c:pt idx="1">
                  <c:v>2.4666615277884837E-3</c:v>
                </c:pt>
                <c:pt idx="2">
                  <c:v>5.2827667720136695E-2</c:v>
                </c:pt>
                <c:pt idx="3">
                  <c:v>7.5284565379377683E-3</c:v>
                </c:pt>
                <c:pt idx="4">
                  <c:v>9.2988000719442951E-2</c:v>
                </c:pt>
                <c:pt idx="5">
                  <c:v>3.2297849379480457E-2</c:v>
                </c:pt>
                <c:pt idx="6">
                  <c:v>7.2663737506102416E-2</c:v>
                </c:pt>
                <c:pt idx="7">
                  <c:v>5.4060998484030939E-2</c:v>
                </c:pt>
                <c:pt idx="8">
                  <c:v>5.0309617410519286E-2</c:v>
                </c:pt>
                <c:pt idx="9">
                  <c:v>1.7446491430920631E-2</c:v>
                </c:pt>
                <c:pt idx="10">
                  <c:v>3.8670058326267374E-2</c:v>
                </c:pt>
                <c:pt idx="11">
                  <c:v>1.9553431485906627E-2</c:v>
                </c:pt>
                <c:pt idx="12">
                  <c:v>7.7828310079909549E-2</c:v>
                </c:pt>
                <c:pt idx="13">
                  <c:v>7.8059559598139733E-2</c:v>
                </c:pt>
                <c:pt idx="14">
                  <c:v>0.10020812456640715</c:v>
                </c:pt>
                <c:pt idx="15">
                  <c:v>6.7935969577841163E-2</c:v>
                </c:pt>
                <c:pt idx="16">
                  <c:v>0.10727408206788458</c:v>
                </c:pt>
                <c:pt idx="17">
                  <c:v>2.5848557259950153E-2</c:v>
                </c:pt>
                <c:pt idx="18">
                  <c:v>3.1732572779362263E-2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0-40ED-B613-8ADEE7462F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0-40ED-B613-8ADEE7462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8.39'!$Y$44:$Y$60</c:f>
              <c:numCache>
                <c:formatCode>#,##0</c:formatCode>
                <c:ptCount val="17"/>
                <c:pt idx="0">
                  <c:v>9</c:v>
                </c:pt>
                <c:pt idx="1">
                  <c:v>356</c:v>
                </c:pt>
                <c:pt idx="2">
                  <c:v>1118</c:v>
                </c:pt>
                <c:pt idx="3">
                  <c:v>1501</c:v>
                </c:pt>
                <c:pt idx="4">
                  <c:v>1623</c:v>
                </c:pt>
                <c:pt idx="5">
                  <c:v>1558</c:v>
                </c:pt>
                <c:pt idx="6">
                  <c:v>1803</c:v>
                </c:pt>
                <c:pt idx="7">
                  <c:v>1976</c:v>
                </c:pt>
                <c:pt idx="8">
                  <c:v>2239</c:v>
                </c:pt>
                <c:pt idx="9">
                  <c:v>1958</c:v>
                </c:pt>
                <c:pt idx="10">
                  <c:v>1910</c:v>
                </c:pt>
                <c:pt idx="11">
                  <c:v>1436</c:v>
                </c:pt>
                <c:pt idx="12">
                  <c:v>798</c:v>
                </c:pt>
                <c:pt idx="13">
                  <c:v>446</c:v>
                </c:pt>
                <c:pt idx="14">
                  <c:v>163</c:v>
                </c:pt>
                <c:pt idx="15">
                  <c:v>66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75-4CF2-92E0-42399235A728}"/>
            </c:ext>
          </c:extLst>
        </c:ser>
        <c:ser>
          <c:idx val="1"/>
          <c:order val="1"/>
          <c:tx>
            <c:strRef>
              <c:f>'Table 8.39'!$S$62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8.39'!$Y$63:$Y$79</c:f>
              <c:numCache>
                <c:formatCode>#,##0</c:formatCode>
                <c:ptCount val="17"/>
                <c:pt idx="0">
                  <c:v>16</c:v>
                </c:pt>
                <c:pt idx="1">
                  <c:v>335</c:v>
                </c:pt>
                <c:pt idx="2">
                  <c:v>1147</c:v>
                </c:pt>
                <c:pt idx="3">
                  <c:v>1724</c:v>
                </c:pt>
                <c:pt idx="4">
                  <c:v>1564</c:v>
                </c:pt>
                <c:pt idx="5">
                  <c:v>1514</c:v>
                </c:pt>
                <c:pt idx="6">
                  <c:v>1870</c:v>
                </c:pt>
                <c:pt idx="7">
                  <c:v>2147</c:v>
                </c:pt>
                <c:pt idx="8">
                  <c:v>2325</c:v>
                </c:pt>
                <c:pt idx="9">
                  <c:v>2109</c:v>
                </c:pt>
                <c:pt idx="10">
                  <c:v>1758</c:v>
                </c:pt>
                <c:pt idx="11">
                  <c:v>1292</c:v>
                </c:pt>
                <c:pt idx="12">
                  <c:v>626</c:v>
                </c:pt>
                <c:pt idx="13">
                  <c:v>250</c:v>
                </c:pt>
                <c:pt idx="14">
                  <c:v>74</c:v>
                </c:pt>
                <c:pt idx="15">
                  <c:v>30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75-4CF2-92E0-42399235A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8.39'!$Y$83:$Y$90</c:f>
              <c:numCache>
                <c:formatCode>#,##0</c:formatCode>
                <c:ptCount val="8"/>
                <c:pt idx="0">
                  <c:v>2080</c:v>
                </c:pt>
                <c:pt idx="1">
                  <c:v>2138</c:v>
                </c:pt>
                <c:pt idx="2">
                  <c:v>2719</c:v>
                </c:pt>
                <c:pt idx="3">
                  <c:v>860</c:v>
                </c:pt>
                <c:pt idx="4">
                  <c:v>665</c:v>
                </c:pt>
                <c:pt idx="5">
                  <c:v>562</c:v>
                </c:pt>
                <c:pt idx="6">
                  <c:v>994</c:v>
                </c:pt>
                <c:pt idx="7">
                  <c:v>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4-4235-BB34-F85651397ABC}"/>
            </c:ext>
          </c:extLst>
        </c:ser>
        <c:ser>
          <c:idx val="1"/>
          <c:order val="1"/>
          <c:tx>
            <c:strRef>
              <c:f>'Table 8.39'!$S$92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8.39'!$Y$93:$Y$100</c:f>
              <c:numCache>
                <c:formatCode>#,##0</c:formatCode>
                <c:ptCount val="8"/>
                <c:pt idx="0">
                  <c:v>1309</c:v>
                </c:pt>
                <c:pt idx="1">
                  <c:v>3123</c:v>
                </c:pt>
                <c:pt idx="2">
                  <c:v>426</c:v>
                </c:pt>
                <c:pt idx="3">
                  <c:v>1719</c:v>
                </c:pt>
                <c:pt idx="4">
                  <c:v>2468</c:v>
                </c:pt>
                <c:pt idx="5">
                  <c:v>1125</c:v>
                </c:pt>
                <c:pt idx="6">
                  <c:v>94</c:v>
                </c:pt>
                <c:pt idx="7">
                  <c:v>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34-4235-BB34-F85651397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8.39'!$U$8:$Y$8</c:f>
              <c:numCache>
                <c:formatCode>#,##0</c:formatCode>
                <c:ptCount val="5"/>
                <c:pt idx="1">
                  <c:v>41999</c:v>
                </c:pt>
                <c:pt idx="2">
                  <c:v>43773.14</c:v>
                </c:pt>
                <c:pt idx="3">
                  <c:v>44860.5</c:v>
                </c:pt>
                <c:pt idx="4">
                  <c:v>46746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0C-4698-9553-DD5DA38E17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C-4698-9553-DD5DA38E1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8.39'!$V$4:$Z$4</c:f>
              <c:numCache>
                <c:formatCode>#,##0</c:formatCode>
                <c:ptCount val="5"/>
                <c:pt idx="0">
                  <c:v>34593</c:v>
                </c:pt>
                <c:pt idx="1">
                  <c:v>34955</c:v>
                </c:pt>
                <c:pt idx="2">
                  <c:v>36491</c:v>
                </c:pt>
                <c:pt idx="3">
                  <c:v>37859</c:v>
                </c:pt>
                <c:pt idx="4">
                  <c:v>38920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54-4365-A287-7C3D01D0493A}"/>
            </c:ext>
          </c:extLst>
        </c:ser>
        <c:ser>
          <c:idx val="1"/>
          <c:order val="1"/>
          <c:tx>
            <c:strRef>
              <c:f>'Table 8.39'!$S$7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8.39'!$V$7:$Z$7</c:f>
              <c:numCache>
                <c:formatCode>#,##0</c:formatCode>
                <c:ptCount val="5"/>
                <c:pt idx="0">
                  <c:v>24999</c:v>
                </c:pt>
                <c:pt idx="1">
                  <c:v>25496</c:v>
                </c:pt>
                <c:pt idx="2">
                  <c:v>26285</c:v>
                </c:pt>
                <c:pt idx="3">
                  <c:v>27419</c:v>
                </c:pt>
                <c:pt idx="4">
                  <c:v>27816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54-4365-A287-7C3D01D0493A}"/>
            </c:ext>
          </c:extLst>
        </c:ser>
        <c:ser>
          <c:idx val="2"/>
          <c:order val="2"/>
          <c:tx>
            <c:strRef>
              <c:f>'Table 8.39'!$S$11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8.39'!$V$11:$Z$11</c:f>
              <c:numCache>
                <c:formatCode>#,##0</c:formatCode>
                <c:ptCount val="5"/>
                <c:pt idx="0">
                  <c:v>30061</c:v>
                </c:pt>
                <c:pt idx="1">
                  <c:v>30332</c:v>
                </c:pt>
                <c:pt idx="2">
                  <c:v>31679</c:v>
                </c:pt>
                <c:pt idx="3">
                  <c:v>32814</c:v>
                </c:pt>
                <c:pt idx="4">
                  <c:v>33957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54-4365-A287-7C3D01D0493A}"/>
            </c:ext>
          </c:extLst>
        </c:ser>
        <c:ser>
          <c:idx val="3"/>
          <c:order val="3"/>
          <c:tx>
            <c:strRef>
              <c:f>'Table 8.39'!$S$12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8.39'!$V$12:$Z$12</c:f>
              <c:numCache>
                <c:formatCode>#,##0</c:formatCode>
                <c:ptCount val="5"/>
                <c:pt idx="0">
                  <c:v>4535</c:v>
                </c:pt>
                <c:pt idx="1">
                  <c:v>4624</c:v>
                </c:pt>
                <c:pt idx="2">
                  <c:v>4812</c:v>
                </c:pt>
                <c:pt idx="3">
                  <c:v>5043</c:v>
                </c:pt>
                <c:pt idx="4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54-4365-A287-7C3D01D0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8.39'!$AB$15:$AB$33</c:f>
              <c:numCache>
                <c:formatCode>0.0%</c:formatCode>
                <c:ptCount val="19"/>
                <c:pt idx="0">
                  <c:v>2.3613145250391838E-2</c:v>
                </c:pt>
                <c:pt idx="1">
                  <c:v>2.4666615277884837E-3</c:v>
                </c:pt>
                <c:pt idx="2">
                  <c:v>5.2827667720136695E-2</c:v>
                </c:pt>
                <c:pt idx="3">
                  <c:v>7.5284565379377683E-3</c:v>
                </c:pt>
                <c:pt idx="4">
                  <c:v>9.2988000719442951E-2</c:v>
                </c:pt>
                <c:pt idx="5">
                  <c:v>3.2297849379480457E-2</c:v>
                </c:pt>
                <c:pt idx="6">
                  <c:v>7.2663737506102416E-2</c:v>
                </c:pt>
                <c:pt idx="7">
                  <c:v>5.4060998484030939E-2</c:v>
                </c:pt>
                <c:pt idx="8">
                  <c:v>5.0309617410519286E-2</c:v>
                </c:pt>
                <c:pt idx="9">
                  <c:v>1.7446491430920631E-2</c:v>
                </c:pt>
                <c:pt idx="10">
                  <c:v>3.8670058326267374E-2</c:v>
                </c:pt>
                <c:pt idx="11">
                  <c:v>1.9553431485906627E-2</c:v>
                </c:pt>
                <c:pt idx="12">
                  <c:v>7.7828310079909549E-2</c:v>
                </c:pt>
                <c:pt idx="13">
                  <c:v>7.8059559598139733E-2</c:v>
                </c:pt>
                <c:pt idx="14">
                  <c:v>0.10020812456640715</c:v>
                </c:pt>
                <c:pt idx="15">
                  <c:v>6.7935969577841163E-2</c:v>
                </c:pt>
                <c:pt idx="16">
                  <c:v>0.10727408206788458</c:v>
                </c:pt>
                <c:pt idx="17">
                  <c:v>2.5848557259950153E-2</c:v>
                </c:pt>
                <c:pt idx="18">
                  <c:v>3.1732572779362263E-2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D-4890-9862-40718153488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D-4890-9862-407181534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8.39'!$Z$44:$Z$60</c:f>
              <c:numCache>
                <c:formatCode>#,##0</c:formatCode>
                <c:ptCount val="17"/>
                <c:pt idx="0">
                  <c:v>14</c:v>
                </c:pt>
                <c:pt idx="1">
                  <c:v>406</c:v>
                </c:pt>
                <c:pt idx="2">
                  <c:v>1167</c:v>
                </c:pt>
                <c:pt idx="3">
                  <c:v>1616</c:v>
                </c:pt>
                <c:pt idx="4">
                  <c:v>1648</c:v>
                </c:pt>
                <c:pt idx="5">
                  <c:v>1694</c:v>
                </c:pt>
                <c:pt idx="6">
                  <c:v>1757</c:v>
                </c:pt>
                <c:pt idx="7">
                  <c:v>1989</c:v>
                </c:pt>
                <c:pt idx="8">
                  <c:v>2285</c:v>
                </c:pt>
                <c:pt idx="9">
                  <c:v>1915</c:v>
                </c:pt>
                <c:pt idx="10">
                  <c:v>1904</c:v>
                </c:pt>
                <c:pt idx="11">
                  <c:v>1446</c:v>
                </c:pt>
                <c:pt idx="12">
                  <c:v>790</c:v>
                </c:pt>
                <c:pt idx="13">
                  <c:v>436</c:v>
                </c:pt>
                <c:pt idx="14">
                  <c:v>153</c:v>
                </c:pt>
                <c:pt idx="15">
                  <c:v>66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3-4752-A48D-B65BDD97BBE7}"/>
            </c:ext>
          </c:extLst>
        </c:ser>
        <c:ser>
          <c:idx val="1"/>
          <c:order val="1"/>
          <c:tx>
            <c:strRef>
              <c:f>'Table 8.39'!$S$62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8.39'!$Z$63:$Z$79</c:f>
              <c:numCache>
                <c:formatCode>#,##0</c:formatCode>
                <c:ptCount val="17"/>
                <c:pt idx="0">
                  <c:v>16</c:v>
                </c:pt>
                <c:pt idx="1">
                  <c:v>424</c:v>
                </c:pt>
                <c:pt idx="2">
                  <c:v>1175</c:v>
                </c:pt>
                <c:pt idx="3">
                  <c:v>1713</c:v>
                </c:pt>
                <c:pt idx="4">
                  <c:v>1665</c:v>
                </c:pt>
                <c:pt idx="5">
                  <c:v>1601</c:v>
                </c:pt>
                <c:pt idx="6">
                  <c:v>1990</c:v>
                </c:pt>
                <c:pt idx="7">
                  <c:v>2168</c:v>
                </c:pt>
                <c:pt idx="8">
                  <c:v>2402</c:v>
                </c:pt>
                <c:pt idx="9">
                  <c:v>2163</c:v>
                </c:pt>
                <c:pt idx="10">
                  <c:v>1896</c:v>
                </c:pt>
                <c:pt idx="11">
                  <c:v>1374</c:v>
                </c:pt>
                <c:pt idx="12">
                  <c:v>630</c:v>
                </c:pt>
                <c:pt idx="13">
                  <c:v>256</c:v>
                </c:pt>
                <c:pt idx="14">
                  <c:v>77</c:v>
                </c:pt>
                <c:pt idx="15">
                  <c:v>33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C3-4752-A48D-B65BDD97B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8.39'!$Z$83:$Z$90</c:f>
              <c:numCache>
                <c:formatCode>#,##0</c:formatCode>
                <c:ptCount val="8"/>
                <c:pt idx="0">
                  <c:v>2118</c:v>
                </c:pt>
                <c:pt idx="1">
                  <c:v>2184</c:v>
                </c:pt>
                <c:pt idx="2">
                  <c:v>2782</c:v>
                </c:pt>
                <c:pt idx="3">
                  <c:v>867</c:v>
                </c:pt>
                <c:pt idx="4">
                  <c:v>671</c:v>
                </c:pt>
                <c:pt idx="5">
                  <c:v>575</c:v>
                </c:pt>
                <c:pt idx="6">
                  <c:v>1029</c:v>
                </c:pt>
                <c:pt idx="7">
                  <c:v>1252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0-43C7-B43F-8AABF9E93F9F}"/>
            </c:ext>
          </c:extLst>
        </c:ser>
        <c:ser>
          <c:idx val="1"/>
          <c:order val="1"/>
          <c:tx>
            <c:strRef>
              <c:f>'Table 8.39'!$S$92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8.39'!$Z$93:$Z$100</c:f>
              <c:numCache>
                <c:formatCode>#,##0</c:formatCode>
                <c:ptCount val="8"/>
                <c:pt idx="0">
                  <c:v>1352</c:v>
                </c:pt>
                <c:pt idx="1">
                  <c:v>3210</c:v>
                </c:pt>
                <c:pt idx="2">
                  <c:v>441</c:v>
                </c:pt>
                <c:pt idx="3">
                  <c:v>1803</c:v>
                </c:pt>
                <c:pt idx="4">
                  <c:v>2461</c:v>
                </c:pt>
                <c:pt idx="5">
                  <c:v>1102</c:v>
                </c:pt>
                <c:pt idx="6">
                  <c:v>99</c:v>
                </c:pt>
                <c:pt idx="7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20-43C7-B43F-8AABF9E93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8.4'!$Z$83:$Z$90</c:f>
              <c:numCache>
                <c:formatCode>#,##0</c:formatCode>
                <c:ptCount val="8"/>
                <c:pt idx="0">
                  <c:v>5584</c:v>
                </c:pt>
                <c:pt idx="1">
                  <c:v>8734</c:v>
                </c:pt>
                <c:pt idx="2">
                  <c:v>5299</c:v>
                </c:pt>
                <c:pt idx="3">
                  <c:v>2158</c:v>
                </c:pt>
                <c:pt idx="4">
                  <c:v>2535</c:v>
                </c:pt>
                <c:pt idx="5">
                  <c:v>2106</c:v>
                </c:pt>
                <c:pt idx="6">
                  <c:v>1517</c:v>
                </c:pt>
                <c:pt idx="7">
                  <c:v>2409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4-400C-BE3D-28BD22290D34}"/>
            </c:ext>
          </c:extLst>
        </c:ser>
        <c:ser>
          <c:idx val="1"/>
          <c:order val="1"/>
          <c:tx>
            <c:strRef>
              <c:f>'Table 8.4'!$S$92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8.4'!$Z$93:$Z$100</c:f>
              <c:numCache>
                <c:formatCode>#,##0</c:formatCode>
                <c:ptCount val="8"/>
                <c:pt idx="0">
                  <c:v>3629</c:v>
                </c:pt>
                <c:pt idx="1">
                  <c:v>11014</c:v>
                </c:pt>
                <c:pt idx="2">
                  <c:v>1018</c:v>
                </c:pt>
                <c:pt idx="3">
                  <c:v>3972</c:v>
                </c:pt>
                <c:pt idx="4">
                  <c:v>7033</c:v>
                </c:pt>
                <c:pt idx="5">
                  <c:v>3050</c:v>
                </c:pt>
                <c:pt idx="6">
                  <c:v>192</c:v>
                </c:pt>
                <c:pt idx="7">
                  <c:v>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4-400C-BE3D-28BD22290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8.39'!$V$8:$Z$8</c:f>
              <c:numCache>
                <c:formatCode>#,##0</c:formatCode>
                <c:ptCount val="5"/>
                <c:pt idx="0">
                  <c:v>41999</c:v>
                </c:pt>
                <c:pt idx="1">
                  <c:v>43773.14</c:v>
                </c:pt>
                <c:pt idx="2">
                  <c:v>44860.5</c:v>
                </c:pt>
                <c:pt idx="3">
                  <c:v>46746</c:v>
                </c:pt>
                <c:pt idx="4">
                  <c:v>47473.24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06-41F7-904A-8FAA782C0D2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06-41F7-904A-8FAA782C0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8.40'!$U$4:$Y$4</c:f>
              <c:numCache>
                <c:formatCode>#,##0</c:formatCode>
                <c:ptCount val="5"/>
                <c:pt idx="1">
                  <c:v>85229</c:v>
                </c:pt>
                <c:pt idx="2">
                  <c:v>85541</c:v>
                </c:pt>
                <c:pt idx="3">
                  <c:v>87276</c:v>
                </c:pt>
                <c:pt idx="4">
                  <c:v>89116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7-4551-B7A1-E7635361F1B9}"/>
            </c:ext>
          </c:extLst>
        </c:ser>
        <c:ser>
          <c:idx val="1"/>
          <c:order val="1"/>
          <c:tx>
            <c:strRef>
              <c:f>'Table 8.40'!$S$7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8.40'!$U$7:$Y$7</c:f>
              <c:numCache>
                <c:formatCode>#,##0</c:formatCode>
                <c:ptCount val="5"/>
                <c:pt idx="1">
                  <c:v>63049</c:v>
                </c:pt>
                <c:pt idx="2">
                  <c:v>63096</c:v>
                </c:pt>
                <c:pt idx="3">
                  <c:v>63730</c:v>
                </c:pt>
                <c:pt idx="4">
                  <c:v>64929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C7-4551-B7A1-E7635361F1B9}"/>
            </c:ext>
          </c:extLst>
        </c:ser>
        <c:ser>
          <c:idx val="2"/>
          <c:order val="2"/>
          <c:tx>
            <c:strRef>
              <c:f>'Table 8.40'!$S$11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8.40'!$U$11:$Y$11</c:f>
              <c:numCache>
                <c:formatCode>#,##0</c:formatCode>
                <c:ptCount val="5"/>
                <c:pt idx="1">
                  <c:v>76069</c:v>
                </c:pt>
                <c:pt idx="2">
                  <c:v>76186</c:v>
                </c:pt>
                <c:pt idx="3">
                  <c:v>77660</c:v>
                </c:pt>
                <c:pt idx="4">
                  <c:v>79205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C7-4551-B7A1-E7635361F1B9}"/>
            </c:ext>
          </c:extLst>
        </c:ser>
        <c:ser>
          <c:idx val="3"/>
          <c:order val="3"/>
          <c:tx>
            <c:strRef>
              <c:f>'Table 8.40'!$S$12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8.40'!$U$12:$Y$12</c:f>
              <c:numCache>
                <c:formatCode>#,##0</c:formatCode>
                <c:ptCount val="5"/>
                <c:pt idx="1">
                  <c:v>9161</c:v>
                </c:pt>
                <c:pt idx="2">
                  <c:v>9357</c:v>
                </c:pt>
                <c:pt idx="3">
                  <c:v>9616</c:v>
                </c:pt>
                <c:pt idx="4">
                  <c:v>9914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C7-4551-B7A1-E7635361F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8.40'!$AB$15:$AB$33</c:f>
              <c:numCache>
                <c:formatCode>0.0%</c:formatCode>
                <c:ptCount val="19"/>
                <c:pt idx="0">
                  <c:v>3.8570804195804196E-3</c:v>
                </c:pt>
                <c:pt idx="1">
                  <c:v>1.0708041958041958E-3</c:v>
                </c:pt>
                <c:pt idx="2">
                  <c:v>4.3739073426573426E-2</c:v>
                </c:pt>
                <c:pt idx="3">
                  <c:v>4.7858391608391606E-3</c:v>
                </c:pt>
                <c:pt idx="4">
                  <c:v>6.0740821678321677E-2</c:v>
                </c:pt>
                <c:pt idx="5">
                  <c:v>4.8951048951048952E-2</c:v>
                </c:pt>
                <c:pt idx="6">
                  <c:v>0.10614073426573427</c:v>
                </c:pt>
                <c:pt idx="7">
                  <c:v>6.4488636363636359E-2</c:v>
                </c:pt>
                <c:pt idx="8">
                  <c:v>2.6267482517482517E-2</c:v>
                </c:pt>
                <c:pt idx="9">
                  <c:v>2.0804195804195805E-2</c:v>
                </c:pt>
                <c:pt idx="10">
                  <c:v>5.4589160839160836E-2</c:v>
                </c:pt>
                <c:pt idx="11">
                  <c:v>2.2967657342657342E-2</c:v>
                </c:pt>
                <c:pt idx="12">
                  <c:v>0.11068618881118882</c:v>
                </c:pt>
                <c:pt idx="13">
                  <c:v>7.4704982517482518E-2</c:v>
                </c:pt>
                <c:pt idx="14">
                  <c:v>5.9659090909090912E-2</c:v>
                </c:pt>
                <c:pt idx="15">
                  <c:v>7.1645541958041958E-2</c:v>
                </c:pt>
                <c:pt idx="16">
                  <c:v>0.11940559440559441</c:v>
                </c:pt>
                <c:pt idx="17">
                  <c:v>2.2366695804195803E-2</c:v>
                </c:pt>
                <c:pt idx="18">
                  <c:v>3.4167395104895103E-2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1F-4DC8-B4E9-A87629BE2B2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1F-4DC8-B4E9-A87629BE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8.40'!$Y$44:$Y$60</c:f>
              <c:numCache>
                <c:formatCode>#,##0</c:formatCode>
                <c:ptCount val="17"/>
                <c:pt idx="0">
                  <c:v>18</c:v>
                </c:pt>
                <c:pt idx="1">
                  <c:v>616</c:v>
                </c:pt>
                <c:pt idx="2">
                  <c:v>2327</c:v>
                </c:pt>
                <c:pt idx="3">
                  <c:v>4330</c:v>
                </c:pt>
                <c:pt idx="4">
                  <c:v>5163</c:v>
                </c:pt>
                <c:pt idx="5">
                  <c:v>4466</c:v>
                </c:pt>
                <c:pt idx="6">
                  <c:v>4412</c:v>
                </c:pt>
                <c:pt idx="7">
                  <c:v>4198</c:v>
                </c:pt>
                <c:pt idx="8">
                  <c:v>4398</c:v>
                </c:pt>
                <c:pt idx="9">
                  <c:v>4105</c:v>
                </c:pt>
                <c:pt idx="10">
                  <c:v>3786</c:v>
                </c:pt>
                <c:pt idx="11">
                  <c:v>2790</c:v>
                </c:pt>
                <c:pt idx="12">
                  <c:v>1694</c:v>
                </c:pt>
                <c:pt idx="13">
                  <c:v>965</c:v>
                </c:pt>
                <c:pt idx="14">
                  <c:v>493</c:v>
                </c:pt>
                <c:pt idx="15">
                  <c:v>233</c:v>
                </c:pt>
                <c:pt idx="16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D-4B71-8715-60574E82BBA4}"/>
            </c:ext>
          </c:extLst>
        </c:ser>
        <c:ser>
          <c:idx val="1"/>
          <c:order val="1"/>
          <c:tx>
            <c:strRef>
              <c:f>'Table 8.40'!$S$62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8.40'!$Y$63:$Y$79</c:f>
              <c:numCache>
                <c:formatCode>#,##0</c:formatCode>
                <c:ptCount val="17"/>
                <c:pt idx="0">
                  <c:v>14</c:v>
                </c:pt>
                <c:pt idx="1">
                  <c:v>783</c:v>
                </c:pt>
                <c:pt idx="2">
                  <c:v>2696</c:v>
                </c:pt>
                <c:pt idx="3">
                  <c:v>4756</c:v>
                </c:pt>
                <c:pt idx="4">
                  <c:v>5155</c:v>
                </c:pt>
                <c:pt idx="5">
                  <c:v>4470</c:v>
                </c:pt>
                <c:pt idx="6">
                  <c:v>4156</c:v>
                </c:pt>
                <c:pt idx="7">
                  <c:v>4076</c:v>
                </c:pt>
                <c:pt idx="8">
                  <c:v>4788</c:v>
                </c:pt>
                <c:pt idx="9">
                  <c:v>4484</c:v>
                </c:pt>
                <c:pt idx="10">
                  <c:v>3915</c:v>
                </c:pt>
                <c:pt idx="11">
                  <c:v>2613</c:v>
                </c:pt>
                <c:pt idx="12">
                  <c:v>1446</c:v>
                </c:pt>
                <c:pt idx="13">
                  <c:v>793</c:v>
                </c:pt>
                <c:pt idx="14">
                  <c:v>349</c:v>
                </c:pt>
                <c:pt idx="15">
                  <c:v>223</c:v>
                </c:pt>
                <c:pt idx="16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AD-4B71-8715-60574E82B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8.40'!$Y$83:$Y$90</c:f>
              <c:numCache>
                <c:formatCode>#,##0</c:formatCode>
                <c:ptCount val="8"/>
                <c:pt idx="0">
                  <c:v>6005</c:v>
                </c:pt>
                <c:pt idx="1">
                  <c:v>7419</c:v>
                </c:pt>
                <c:pt idx="2">
                  <c:v>3688</c:v>
                </c:pt>
                <c:pt idx="3">
                  <c:v>1529</c:v>
                </c:pt>
                <c:pt idx="4">
                  <c:v>2275</c:v>
                </c:pt>
                <c:pt idx="5">
                  <c:v>2338</c:v>
                </c:pt>
                <c:pt idx="6">
                  <c:v>1044</c:v>
                </c:pt>
                <c:pt idx="7">
                  <c:v>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A-44E0-A489-D487B7C9DB65}"/>
            </c:ext>
          </c:extLst>
        </c:ser>
        <c:ser>
          <c:idx val="1"/>
          <c:order val="1"/>
          <c:tx>
            <c:strRef>
              <c:f>'Table 8.40'!$S$92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8.40'!$Y$93:$Y$100</c:f>
              <c:numCache>
                <c:formatCode>#,##0</c:formatCode>
                <c:ptCount val="8"/>
                <c:pt idx="0">
                  <c:v>3414</c:v>
                </c:pt>
                <c:pt idx="1">
                  <c:v>8004</c:v>
                </c:pt>
                <c:pt idx="2">
                  <c:v>821</c:v>
                </c:pt>
                <c:pt idx="3">
                  <c:v>3037</c:v>
                </c:pt>
                <c:pt idx="4">
                  <c:v>6386</c:v>
                </c:pt>
                <c:pt idx="5">
                  <c:v>3541</c:v>
                </c:pt>
                <c:pt idx="6">
                  <c:v>156</c:v>
                </c:pt>
                <c:pt idx="7">
                  <c:v>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CA-44E0-A489-D487B7C9D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8.40'!$U$8:$Y$8</c:f>
              <c:numCache>
                <c:formatCode>#,##0</c:formatCode>
                <c:ptCount val="5"/>
                <c:pt idx="1">
                  <c:v>40171.47</c:v>
                </c:pt>
                <c:pt idx="2">
                  <c:v>41400</c:v>
                </c:pt>
                <c:pt idx="3">
                  <c:v>42030.58</c:v>
                </c:pt>
                <c:pt idx="4">
                  <c:v>43255.13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A-44A3-AE8A-E0CD40D8FBC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DA-44A3-AE8A-E0CD40D8F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8.40'!$V$4:$Z$4</c:f>
              <c:numCache>
                <c:formatCode>#,##0</c:formatCode>
                <c:ptCount val="5"/>
                <c:pt idx="0">
                  <c:v>85229</c:v>
                </c:pt>
                <c:pt idx="1">
                  <c:v>85541</c:v>
                </c:pt>
                <c:pt idx="2">
                  <c:v>87276</c:v>
                </c:pt>
                <c:pt idx="3">
                  <c:v>89116</c:v>
                </c:pt>
                <c:pt idx="4">
                  <c:v>91523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8-4209-9CA2-DF14A33635E0}"/>
            </c:ext>
          </c:extLst>
        </c:ser>
        <c:ser>
          <c:idx val="1"/>
          <c:order val="1"/>
          <c:tx>
            <c:strRef>
              <c:f>'Table 8.40'!$S$7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8.40'!$V$7:$Z$7</c:f>
              <c:numCache>
                <c:formatCode>#,##0</c:formatCode>
                <c:ptCount val="5"/>
                <c:pt idx="0">
                  <c:v>63049</c:v>
                </c:pt>
                <c:pt idx="1">
                  <c:v>63096</c:v>
                </c:pt>
                <c:pt idx="2">
                  <c:v>63730</c:v>
                </c:pt>
                <c:pt idx="3">
                  <c:v>64929</c:v>
                </c:pt>
                <c:pt idx="4">
                  <c:v>66088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E8-4209-9CA2-DF14A33635E0}"/>
            </c:ext>
          </c:extLst>
        </c:ser>
        <c:ser>
          <c:idx val="2"/>
          <c:order val="2"/>
          <c:tx>
            <c:strRef>
              <c:f>'Table 8.40'!$S$11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8.40'!$V$11:$Z$11</c:f>
              <c:numCache>
                <c:formatCode>#,##0</c:formatCode>
                <c:ptCount val="5"/>
                <c:pt idx="0">
                  <c:v>76069</c:v>
                </c:pt>
                <c:pt idx="1">
                  <c:v>76186</c:v>
                </c:pt>
                <c:pt idx="2">
                  <c:v>77660</c:v>
                </c:pt>
                <c:pt idx="3">
                  <c:v>79205</c:v>
                </c:pt>
                <c:pt idx="4">
                  <c:v>81266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E8-4209-9CA2-DF14A33635E0}"/>
            </c:ext>
          </c:extLst>
        </c:ser>
        <c:ser>
          <c:idx val="3"/>
          <c:order val="3"/>
          <c:tx>
            <c:strRef>
              <c:f>'Table 8.40'!$S$12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8.40'!$V$12:$Z$12</c:f>
              <c:numCache>
                <c:formatCode>#,##0</c:formatCode>
                <c:ptCount val="5"/>
                <c:pt idx="0">
                  <c:v>9161</c:v>
                </c:pt>
                <c:pt idx="1">
                  <c:v>9357</c:v>
                </c:pt>
                <c:pt idx="2">
                  <c:v>9616</c:v>
                </c:pt>
                <c:pt idx="3">
                  <c:v>9914</c:v>
                </c:pt>
                <c:pt idx="4">
                  <c:v>10251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E8-4209-9CA2-DF14A3363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8.40'!$AB$15:$AB$33</c:f>
              <c:numCache>
                <c:formatCode>0.0%</c:formatCode>
                <c:ptCount val="19"/>
                <c:pt idx="0">
                  <c:v>3.8570804195804196E-3</c:v>
                </c:pt>
                <c:pt idx="1">
                  <c:v>1.0708041958041958E-3</c:v>
                </c:pt>
                <c:pt idx="2">
                  <c:v>4.3739073426573426E-2</c:v>
                </c:pt>
                <c:pt idx="3">
                  <c:v>4.7858391608391606E-3</c:v>
                </c:pt>
                <c:pt idx="4">
                  <c:v>6.0740821678321677E-2</c:v>
                </c:pt>
                <c:pt idx="5">
                  <c:v>4.8951048951048952E-2</c:v>
                </c:pt>
                <c:pt idx="6">
                  <c:v>0.10614073426573427</c:v>
                </c:pt>
                <c:pt idx="7">
                  <c:v>6.4488636363636359E-2</c:v>
                </c:pt>
                <c:pt idx="8">
                  <c:v>2.6267482517482517E-2</c:v>
                </c:pt>
                <c:pt idx="9">
                  <c:v>2.0804195804195805E-2</c:v>
                </c:pt>
                <c:pt idx="10">
                  <c:v>5.4589160839160836E-2</c:v>
                </c:pt>
                <c:pt idx="11">
                  <c:v>2.2967657342657342E-2</c:v>
                </c:pt>
                <c:pt idx="12">
                  <c:v>0.11068618881118882</c:v>
                </c:pt>
                <c:pt idx="13">
                  <c:v>7.4704982517482518E-2</c:v>
                </c:pt>
                <c:pt idx="14">
                  <c:v>5.9659090909090912E-2</c:v>
                </c:pt>
                <c:pt idx="15">
                  <c:v>7.1645541958041958E-2</c:v>
                </c:pt>
                <c:pt idx="16">
                  <c:v>0.11940559440559441</c:v>
                </c:pt>
                <c:pt idx="17">
                  <c:v>2.2366695804195803E-2</c:v>
                </c:pt>
                <c:pt idx="18">
                  <c:v>3.4167395104895103E-2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B9-437A-B338-F068D6BB85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B9-437A-B338-F068D6BB8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8.40'!$Z$44:$Z$60</c:f>
              <c:numCache>
                <c:formatCode>#,##0</c:formatCode>
                <c:ptCount val="17"/>
                <c:pt idx="0">
                  <c:v>24</c:v>
                </c:pt>
                <c:pt idx="1">
                  <c:v>590</c:v>
                </c:pt>
                <c:pt idx="2">
                  <c:v>2593</c:v>
                </c:pt>
                <c:pt idx="3">
                  <c:v>4571</c:v>
                </c:pt>
                <c:pt idx="4">
                  <c:v>5222</c:v>
                </c:pt>
                <c:pt idx="5">
                  <c:v>4563</c:v>
                </c:pt>
                <c:pt idx="6">
                  <c:v>4669</c:v>
                </c:pt>
                <c:pt idx="7">
                  <c:v>4258</c:v>
                </c:pt>
                <c:pt idx="8">
                  <c:v>4363</c:v>
                </c:pt>
                <c:pt idx="9">
                  <c:v>4126</c:v>
                </c:pt>
                <c:pt idx="10">
                  <c:v>3904</c:v>
                </c:pt>
                <c:pt idx="11">
                  <c:v>2973</c:v>
                </c:pt>
                <c:pt idx="12">
                  <c:v>1760</c:v>
                </c:pt>
                <c:pt idx="13">
                  <c:v>941</c:v>
                </c:pt>
                <c:pt idx="14">
                  <c:v>492</c:v>
                </c:pt>
                <c:pt idx="15">
                  <c:v>251</c:v>
                </c:pt>
                <c:pt idx="16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E-477A-A25F-36A295EC2E7B}"/>
            </c:ext>
          </c:extLst>
        </c:ser>
        <c:ser>
          <c:idx val="1"/>
          <c:order val="1"/>
          <c:tx>
            <c:strRef>
              <c:f>'Table 8.40'!$S$62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8.40'!$Z$63:$Z$79</c:f>
              <c:numCache>
                <c:formatCode>#,##0</c:formatCode>
                <c:ptCount val="17"/>
                <c:pt idx="0">
                  <c:v>24</c:v>
                </c:pt>
                <c:pt idx="1">
                  <c:v>770</c:v>
                </c:pt>
                <c:pt idx="2">
                  <c:v>2674</c:v>
                </c:pt>
                <c:pt idx="3">
                  <c:v>4954</c:v>
                </c:pt>
                <c:pt idx="4">
                  <c:v>5169</c:v>
                </c:pt>
                <c:pt idx="5">
                  <c:v>4580</c:v>
                </c:pt>
                <c:pt idx="6">
                  <c:v>4491</c:v>
                </c:pt>
                <c:pt idx="7">
                  <c:v>4154</c:v>
                </c:pt>
                <c:pt idx="8">
                  <c:v>4822</c:v>
                </c:pt>
                <c:pt idx="9">
                  <c:v>4615</c:v>
                </c:pt>
                <c:pt idx="10">
                  <c:v>4053</c:v>
                </c:pt>
                <c:pt idx="11">
                  <c:v>2780</c:v>
                </c:pt>
                <c:pt idx="12">
                  <c:v>1459</c:v>
                </c:pt>
                <c:pt idx="13">
                  <c:v>801</c:v>
                </c:pt>
                <c:pt idx="14">
                  <c:v>364</c:v>
                </c:pt>
                <c:pt idx="15">
                  <c:v>202</c:v>
                </c:pt>
                <c:pt idx="16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E-477A-A25F-36A295EC2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8.40'!$Z$83:$Z$90</c:f>
              <c:numCache>
                <c:formatCode>#,##0</c:formatCode>
                <c:ptCount val="8"/>
                <c:pt idx="0">
                  <c:v>6066</c:v>
                </c:pt>
                <c:pt idx="1">
                  <c:v>7782</c:v>
                </c:pt>
                <c:pt idx="2">
                  <c:v>3799</c:v>
                </c:pt>
                <c:pt idx="3">
                  <c:v>1587</c:v>
                </c:pt>
                <c:pt idx="4">
                  <c:v>2236</c:v>
                </c:pt>
                <c:pt idx="5">
                  <c:v>2380</c:v>
                </c:pt>
                <c:pt idx="6">
                  <c:v>1040</c:v>
                </c:pt>
                <c:pt idx="7">
                  <c:v>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4E1-AAD8-BBFE95B84109}"/>
            </c:ext>
          </c:extLst>
        </c:ser>
        <c:ser>
          <c:idx val="1"/>
          <c:order val="1"/>
          <c:tx>
            <c:strRef>
              <c:f>'Table 8.40'!$S$92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8.40'!$Z$93:$Z$100</c:f>
              <c:numCache>
                <c:formatCode>#,##0</c:formatCode>
                <c:ptCount val="8"/>
                <c:pt idx="0">
                  <c:v>3544</c:v>
                </c:pt>
                <c:pt idx="1">
                  <c:v>8269</c:v>
                </c:pt>
                <c:pt idx="2">
                  <c:v>856</c:v>
                </c:pt>
                <c:pt idx="3">
                  <c:v>3241</c:v>
                </c:pt>
                <c:pt idx="4">
                  <c:v>6368</c:v>
                </c:pt>
                <c:pt idx="5">
                  <c:v>3600</c:v>
                </c:pt>
                <c:pt idx="6">
                  <c:v>152</c:v>
                </c:pt>
                <c:pt idx="7">
                  <c:v>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4E1-AAD8-BBFE95B84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8.1'!$Y$83:$Y$90</c:f>
              <c:numCache>
                <c:formatCode>#,##0</c:formatCode>
                <c:ptCount val="8"/>
                <c:pt idx="0">
                  <c:v>419</c:v>
                </c:pt>
                <c:pt idx="1">
                  <c:v>352</c:v>
                </c:pt>
                <c:pt idx="2">
                  <c:v>609</c:v>
                </c:pt>
                <c:pt idx="3">
                  <c:v>243</c:v>
                </c:pt>
                <c:pt idx="4">
                  <c:v>96</c:v>
                </c:pt>
                <c:pt idx="5">
                  <c:v>146</c:v>
                </c:pt>
                <c:pt idx="6">
                  <c:v>340</c:v>
                </c:pt>
                <c:pt idx="7">
                  <c:v>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D-40C4-8657-D1BA6DD117A4}"/>
            </c:ext>
          </c:extLst>
        </c:ser>
        <c:ser>
          <c:idx val="1"/>
          <c:order val="1"/>
          <c:tx>
            <c:strRef>
              <c:f>'Table 8.1'!$S$92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8.1'!$Y$93:$Y$100</c:f>
              <c:numCache>
                <c:formatCode>#,##0</c:formatCode>
                <c:ptCount val="8"/>
                <c:pt idx="0">
                  <c:v>305</c:v>
                </c:pt>
                <c:pt idx="1">
                  <c:v>656</c:v>
                </c:pt>
                <c:pt idx="2">
                  <c:v>131</c:v>
                </c:pt>
                <c:pt idx="3">
                  <c:v>503</c:v>
                </c:pt>
                <c:pt idx="4">
                  <c:v>487</c:v>
                </c:pt>
                <c:pt idx="5">
                  <c:v>348</c:v>
                </c:pt>
                <c:pt idx="6">
                  <c:v>46</c:v>
                </c:pt>
                <c:pt idx="7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D-40C4-8657-D1BA6DD11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8.4'!$V$8:$Z$8</c:f>
              <c:numCache>
                <c:formatCode>#,##0</c:formatCode>
                <c:ptCount val="5"/>
                <c:pt idx="0">
                  <c:v>44118.98</c:v>
                </c:pt>
                <c:pt idx="1">
                  <c:v>46082</c:v>
                </c:pt>
                <c:pt idx="2">
                  <c:v>47073.94</c:v>
                </c:pt>
                <c:pt idx="3">
                  <c:v>48800</c:v>
                </c:pt>
                <c:pt idx="4">
                  <c:v>49620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7-4415-A6C2-61A0E71A545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97-4415-A6C2-61A0E71A5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8.40'!$V$8:$Z$8</c:f>
              <c:numCache>
                <c:formatCode>#,##0</c:formatCode>
                <c:ptCount val="5"/>
                <c:pt idx="0">
                  <c:v>40171.47</c:v>
                </c:pt>
                <c:pt idx="1">
                  <c:v>41400</c:v>
                </c:pt>
                <c:pt idx="2">
                  <c:v>42030.58</c:v>
                </c:pt>
                <c:pt idx="3">
                  <c:v>43255.13</c:v>
                </c:pt>
                <c:pt idx="4">
                  <c:v>43921.2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5B-4626-A6BF-7E746C33BA5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5B-4626-A6BF-7E746C33B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8.41'!$U$4:$Y$4</c:f>
              <c:numCache>
                <c:formatCode>#,##0</c:formatCode>
                <c:ptCount val="5"/>
                <c:pt idx="1">
                  <c:v>6519</c:v>
                </c:pt>
                <c:pt idx="2">
                  <c:v>6539</c:v>
                </c:pt>
                <c:pt idx="3">
                  <c:v>7159</c:v>
                </c:pt>
                <c:pt idx="4">
                  <c:v>7580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34-4E08-8B97-F9509B1819DC}"/>
            </c:ext>
          </c:extLst>
        </c:ser>
        <c:ser>
          <c:idx val="1"/>
          <c:order val="1"/>
          <c:tx>
            <c:strRef>
              <c:f>'Table 8.41'!$S$7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8.41'!$U$7:$Y$7</c:f>
              <c:numCache>
                <c:formatCode>#,##0</c:formatCode>
                <c:ptCount val="5"/>
                <c:pt idx="1">
                  <c:v>4351</c:v>
                </c:pt>
                <c:pt idx="2">
                  <c:v>4421</c:v>
                </c:pt>
                <c:pt idx="3">
                  <c:v>4664</c:v>
                </c:pt>
                <c:pt idx="4">
                  <c:v>4953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34-4E08-8B97-F9509B1819DC}"/>
            </c:ext>
          </c:extLst>
        </c:ser>
        <c:ser>
          <c:idx val="2"/>
          <c:order val="2"/>
          <c:tx>
            <c:strRef>
              <c:f>'Table 8.41'!$S$11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8.41'!$U$11:$Y$11</c:f>
              <c:numCache>
                <c:formatCode>#,##0</c:formatCode>
                <c:ptCount val="5"/>
                <c:pt idx="1">
                  <c:v>5155</c:v>
                </c:pt>
                <c:pt idx="2">
                  <c:v>5190</c:v>
                </c:pt>
                <c:pt idx="3">
                  <c:v>5766</c:v>
                </c:pt>
                <c:pt idx="4">
                  <c:v>6115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34-4E08-8B97-F9509B1819DC}"/>
            </c:ext>
          </c:extLst>
        </c:ser>
        <c:ser>
          <c:idx val="3"/>
          <c:order val="3"/>
          <c:tx>
            <c:strRef>
              <c:f>'Table 8.41'!$S$12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8.41'!$U$12:$Y$12</c:f>
              <c:numCache>
                <c:formatCode>#,##0</c:formatCode>
                <c:ptCount val="5"/>
                <c:pt idx="1">
                  <c:v>1365</c:v>
                </c:pt>
                <c:pt idx="2">
                  <c:v>1354</c:v>
                </c:pt>
                <c:pt idx="3">
                  <c:v>1393</c:v>
                </c:pt>
                <c:pt idx="4">
                  <c:v>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34-4E08-8B97-F9509B181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8.41'!$AB$15:$AB$33</c:f>
              <c:numCache>
                <c:formatCode>0.0%</c:formatCode>
                <c:ptCount val="19"/>
                <c:pt idx="0">
                  <c:v>7.1255713901586443E-2</c:v>
                </c:pt>
                <c:pt idx="1">
                  <c:v>9.0077977951062115E-3</c:v>
                </c:pt>
                <c:pt idx="2">
                  <c:v>3.1594514654477011E-2</c:v>
                </c:pt>
                <c:pt idx="3">
                  <c:v>4.7055660123689162E-3</c:v>
                </c:pt>
                <c:pt idx="4">
                  <c:v>8.4027964506587796E-2</c:v>
                </c:pt>
                <c:pt idx="5">
                  <c:v>2.0704490454423231E-2</c:v>
                </c:pt>
                <c:pt idx="6">
                  <c:v>9.6396880881957511E-2</c:v>
                </c:pt>
                <c:pt idx="7">
                  <c:v>9.2363538585641308E-2</c:v>
                </c:pt>
                <c:pt idx="8">
                  <c:v>4.6786770637268084E-2</c:v>
                </c:pt>
                <c:pt idx="9">
                  <c:v>6.050013444474321E-3</c:v>
                </c:pt>
                <c:pt idx="10">
                  <c:v>2.5947835439634311E-2</c:v>
                </c:pt>
                <c:pt idx="11">
                  <c:v>3.0653401452003227E-2</c:v>
                </c:pt>
                <c:pt idx="12">
                  <c:v>4.4366765259478351E-2</c:v>
                </c:pt>
                <c:pt idx="13">
                  <c:v>6.6012368916375366E-2</c:v>
                </c:pt>
                <c:pt idx="14">
                  <c:v>7.0314600699112662E-2</c:v>
                </c:pt>
                <c:pt idx="15">
                  <c:v>6.8163484807744021E-2</c:v>
                </c:pt>
                <c:pt idx="16">
                  <c:v>8.7120193600430218E-2</c:v>
                </c:pt>
                <c:pt idx="17">
                  <c:v>2.608228018284485E-2</c:v>
                </c:pt>
                <c:pt idx="18">
                  <c:v>4.0333422963162141E-2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5-485F-8173-5FFB75E103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D5-485F-8173-5FFB75E10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8.41'!$Y$44:$Y$60</c:f>
              <c:numCache>
                <c:formatCode>#,##0</c:formatCode>
                <c:ptCount val="17"/>
                <c:pt idx="0">
                  <c:v>0</c:v>
                </c:pt>
                <c:pt idx="1">
                  <c:v>88</c:v>
                </c:pt>
                <c:pt idx="2">
                  <c:v>248</c:v>
                </c:pt>
                <c:pt idx="3">
                  <c:v>325</c:v>
                </c:pt>
                <c:pt idx="4">
                  <c:v>347</c:v>
                </c:pt>
                <c:pt idx="5">
                  <c:v>284</c:v>
                </c:pt>
                <c:pt idx="6">
                  <c:v>309</c:v>
                </c:pt>
                <c:pt idx="7">
                  <c:v>289</c:v>
                </c:pt>
                <c:pt idx="8">
                  <c:v>323</c:v>
                </c:pt>
                <c:pt idx="9">
                  <c:v>353</c:v>
                </c:pt>
                <c:pt idx="10">
                  <c:v>420</c:v>
                </c:pt>
                <c:pt idx="11">
                  <c:v>334</c:v>
                </c:pt>
                <c:pt idx="12">
                  <c:v>224</c:v>
                </c:pt>
                <c:pt idx="13">
                  <c:v>118</c:v>
                </c:pt>
                <c:pt idx="14">
                  <c:v>37</c:v>
                </c:pt>
                <c:pt idx="15">
                  <c:v>20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19-4152-86C1-94601A1463D0}"/>
            </c:ext>
          </c:extLst>
        </c:ser>
        <c:ser>
          <c:idx val="1"/>
          <c:order val="1"/>
          <c:tx>
            <c:strRef>
              <c:f>'Table 8.41'!$S$62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8.41'!$Y$63:$Y$79</c:f>
              <c:numCache>
                <c:formatCode>#,##0</c:formatCode>
                <c:ptCount val="17"/>
                <c:pt idx="0">
                  <c:v>7</c:v>
                </c:pt>
                <c:pt idx="1">
                  <c:v>66</c:v>
                </c:pt>
                <c:pt idx="2">
                  <c:v>195</c:v>
                </c:pt>
                <c:pt idx="3">
                  <c:v>315</c:v>
                </c:pt>
                <c:pt idx="4">
                  <c:v>313</c:v>
                </c:pt>
                <c:pt idx="5">
                  <c:v>310</c:v>
                </c:pt>
                <c:pt idx="6">
                  <c:v>339</c:v>
                </c:pt>
                <c:pt idx="7">
                  <c:v>337</c:v>
                </c:pt>
                <c:pt idx="8">
                  <c:v>399</c:v>
                </c:pt>
                <c:pt idx="9">
                  <c:v>381</c:v>
                </c:pt>
                <c:pt idx="10">
                  <c:v>458</c:v>
                </c:pt>
                <c:pt idx="11">
                  <c:v>352</c:v>
                </c:pt>
                <c:pt idx="12">
                  <c:v>160</c:v>
                </c:pt>
                <c:pt idx="13">
                  <c:v>86</c:v>
                </c:pt>
                <c:pt idx="14">
                  <c:v>28</c:v>
                </c:pt>
                <c:pt idx="15">
                  <c:v>16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19-4152-86C1-94601A146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8.41'!$Y$83:$Y$90</c:f>
              <c:numCache>
                <c:formatCode>#,##0</c:formatCode>
                <c:ptCount val="8"/>
                <c:pt idx="0">
                  <c:v>295</c:v>
                </c:pt>
                <c:pt idx="1">
                  <c:v>214</c:v>
                </c:pt>
                <c:pt idx="2">
                  <c:v>440</c:v>
                </c:pt>
                <c:pt idx="3">
                  <c:v>162</c:v>
                </c:pt>
                <c:pt idx="4">
                  <c:v>52</c:v>
                </c:pt>
                <c:pt idx="5">
                  <c:v>126</c:v>
                </c:pt>
                <c:pt idx="6">
                  <c:v>214</c:v>
                </c:pt>
                <c:pt idx="7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C-4B05-AF64-C1A4ED83B073}"/>
            </c:ext>
          </c:extLst>
        </c:ser>
        <c:ser>
          <c:idx val="1"/>
          <c:order val="1"/>
          <c:tx>
            <c:strRef>
              <c:f>'Table 8.41'!$S$92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8.41'!$Y$93:$Y$100</c:f>
              <c:numCache>
                <c:formatCode>#,##0</c:formatCode>
                <c:ptCount val="8"/>
                <c:pt idx="0">
                  <c:v>169</c:v>
                </c:pt>
                <c:pt idx="1">
                  <c:v>457</c:v>
                </c:pt>
                <c:pt idx="2">
                  <c:v>77</c:v>
                </c:pt>
                <c:pt idx="3">
                  <c:v>319</c:v>
                </c:pt>
                <c:pt idx="4">
                  <c:v>341</c:v>
                </c:pt>
                <c:pt idx="5">
                  <c:v>284</c:v>
                </c:pt>
                <c:pt idx="6">
                  <c:v>15</c:v>
                </c:pt>
                <c:pt idx="7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C-4B05-AF64-C1A4ED83B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8.41'!$U$8:$Y$8</c:f>
              <c:numCache>
                <c:formatCode>#,##0</c:formatCode>
                <c:ptCount val="5"/>
                <c:pt idx="1">
                  <c:v>26944.91</c:v>
                </c:pt>
                <c:pt idx="2">
                  <c:v>28773.3</c:v>
                </c:pt>
                <c:pt idx="3">
                  <c:v>28336</c:v>
                </c:pt>
                <c:pt idx="4">
                  <c:v>29968.48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6-45BA-92B2-001A5C91E0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26-45BA-92B2-001A5C91E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8.41'!$V$4:$Z$4</c:f>
              <c:numCache>
                <c:formatCode>#,##0</c:formatCode>
                <c:ptCount val="5"/>
                <c:pt idx="0">
                  <c:v>6519</c:v>
                </c:pt>
                <c:pt idx="1">
                  <c:v>6539</c:v>
                </c:pt>
                <c:pt idx="2">
                  <c:v>7159</c:v>
                </c:pt>
                <c:pt idx="3">
                  <c:v>7580</c:v>
                </c:pt>
                <c:pt idx="4">
                  <c:v>7433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12-4645-AD76-045B5FF0504D}"/>
            </c:ext>
          </c:extLst>
        </c:ser>
        <c:ser>
          <c:idx val="1"/>
          <c:order val="1"/>
          <c:tx>
            <c:strRef>
              <c:f>'Table 8.41'!$S$7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8.41'!$V$7:$Z$7</c:f>
              <c:numCache>
                <c:formatCode>#,##0</c:formatCode>
                <c:ptCount val="5"/>
                <c:pt idx="0">
                  <c:v>4351</c:v>
                </c:pt>
                <c:pt idx="1">
                  <c:v>4421</c:v>
                </c:pt>
                <c:pt idx="2">
                  <c:v>4664</c:v>
                </c:pt>
                <c:pt idx="3">
                  <c:v>4953</c:v>
                </c:pt>
                <c:pt idx="4">
                  <c:v>5006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2-4645-AD76-045B5FF0504D}"/>
            </c:ext>
          </c:extLst>
        </c:ser>
        <c:ser>
          <c:idx val="2"/>
          <c:order val="2"/>
          <c:tx>
            <c:strRef>
              <c:f>'Table 8.41'!$S$11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8.41'!$V$11:$Z$11</c:f>
              <c:numCache>
                <c:formatCode>#,##0</c:formatCode>
                <c:ptCount val="5"/>
                <c:pt idx="0">
                  <c:v>5155</c:v>
                </c:pt>
                <c:pt idx="1">
                  <c:v>5190</c:v>
                </c:pt>
                <c:pt idx="2">
                  <c:v>5766</c:v>
                </c:pt>
                <c:pt idx="3">
                  <c:v>6115</c:v>
                </c:pt>
                <c:pt idx="4">
                  <c:v>6036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2-4645-AD76-045B5FF0504D}"/>
            </c:ext>
          </c:extLst>
        </c:ser>
        <c:ser>
          <c:idx val="3"/>
          <c:order val="3"/>
          <c:tx>
            <c:strRef>
              <c:f>'Table 8.41'!$S$12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8.41'!$V$12:$Z$12</c:f>
              <c:numCache>
                <c:formatCode>#,##0</c:formatCode>
                <c:ptCount val="5"/>
                <c:pt idx="0">
                  <c:v>1365</c:v>
                </c:pt>
                <c:pt idx="1">
                  <c:v>1354</c:v>
                </c:pt>
                <c:pt idx="2">
                  <c:v>1393</c:v>
                </c:pt>
                <c:pt idx="3">
                  <c:v>1464</c:v>
                </c:pt>
                <c:pt idx="4">
                  <c:v>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12-4645-AD76-045B5FF05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8.41'!$AB$15:$AB$33</c:f>
              <c:numCache>
                <c:formatCode>0.0%</c:formatCode>
                <c:ptCount val="19"/>
                <c:pt idx="0">
                  <c:v>7.1255713901586443E-2</c:v>
                </c:pt>
                <c:pt idx="1">
                  <c:v>9.0077977951062115E-3</c:v>
                </c:pt>
                <c:pt idx="2">
                  <c:v>3.1594514654477011E-2</c:v>
                </c:pt>
                <c:pt idx="3">
                  <c:v>4.7055660123689162E-3</c:v>
                </c:pt>
                <c:pt idx="4">
                  <c:v>8.4027964506587796E-2</c:v>
                </c:pt>
                <c:pt idx="5">
                  <c:v>2.0704490454423231E-2</c:v>
                </c:pt>
                <c:pt idx="6">
                  <c:v>9.6396880881957511E-2</c:v>
                </c:pt>
                <c:pt idx="7">
                  <c:v>9.2363538585641308E-2</c:v>
                </c:pt>
                <c:pt idx="8">
                  <c:v>4.6786770637268084E-2</c:v>
                </c:pt>
                <c:pt idx="9">
                  <c:v>6.050013444474321E-3</c:v>
                </c:pt>
                <c:pt idx="10">
                  <c:v>2.5947835439634311E-2</c:v>
                </c:pt>
                <c:pt idx="11">
                  <c:v>3.0653401452003227E-2</c:v>
                </c:pt>
                <c:pt idx="12">
                  <c:v>4.4366765259478351E-2</c:v>
                </c:pt>
                <c:pt idx="13">
                  <c:v>6.6012368916375366E-2</c:v>
                </c:pt>
                <c:pt idx="14">
                  <c:v>7.0314600699112662E-2</c:v>
                </c:pt>
                <c:pt idx="15">
                  <c:v>6.8163484807744021E-2</c:v>
                </c:pt>
                <c:pt idx="16">
                  <c:v>8.7120193600430218E-2</c:v>
                </c:pt>
                <c:pt idx="17">
                  <c:v>2.608228018284485E-2</c:v>
                </c:pt>
                <c:pt idx="18">
                  <c:v>4.0333422963162141E-2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5-4F07-B67C-83FEA5136C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5-4F07-B67C-83FEA5136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8.41'!$Z$44:$Z$60</c:f>
              <c:numCache>
                <c:formatCode>#,##0</c:formatCode>
                <c:ptCount val="17"/>
                <c:pt idx="0">
                  <c:v>0</c:v>
                </c:pt>
                <c:pt idx="1">
                  <c:v>73</c:v>
                </c:pt>
                <c:pt idx="2">
                  <c:v>261</c:v>
                </c:pt>
                <c:pt idx="3">
                  <c:v>265</c:v>
                </c:pt>
                <c:pt idx="4">
                  <c:v>352</c:v>
                </c:pt>
                <c:pt idx="5">
                  <c:v>259</c:v>
                </c:pt>
                <c:pt idx="6">
                  <c:v>293</c:v>
                </c:pt>
                <c:pt idx="7">
                  <c:v>299</c:v>
                </c:pt>
                <c:pt idx="8">
                  <c:v>320</c:v>
                </c:pt>
                <c:pt idx="9">
                  <c:v>288</c:v>
                </c:pt>
                <c:pt idx="10">
                  <c:v>414</c:v>
                </c:pt>
                <c:pt idx="11">
                  <c:v>363</c:v>
                </c:pt>
                <c:pt idx="12">
                  <c:v>217</c:v>
                </c:pt>
                <c:pt idx="13">
                  <c:v>116</c:v>
                </c:pt>
                <c:pt idx="14">
                  <c:v>47</c:v>
                </c:pt>
                <c:pt idx="15">
                  <c:v>15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4-4800-B8C8-2AB6FD4004A2}"/>
            </c:ext>
          </c:extLst>
        </c:ser>
        <c:ser>
          <c:idx val="1"/>
          <c:order val="1"/>
          <c:tx>
            <c:strRef>
              <c:f>'Table 8.41'!$S$62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8.41'!$Z$63:$Z$79</c:f>
              <c:numCache>
                <c:formatCode>#,##0</c:formatCode>
                <c:ptCount val="17"/>
                <c:pt idx="0">
                  <c:v>6</c:v>
                </c:pt>
                <c:pt idx="1">
                  <c:v>95</c:v>
                </c:pt>
                <c:pt idx="2">
                  <c:v>189</c:v>
                </c:pt>
                <c:pt idx="3">
                  <c:v>339</c:v>
                </c:pt>
                <c:pt idx="4">
                  <c:v>317</c:v>
                </c:pt>
                <c:pt idx="5">
                  <c:v>293</c:v>
                </c:pt>
                <c:pt idx="6">
                  <c:v>341</c:v>
                </c:pt>
                <c:pt idx="7">
                  <c:v>322</c:v>
                </c:pt>
                <c:pt idx="8">
                  <c:v>379</c:v>
                </c:pt>
                <c:pt idx="9">
                  <c:v>392</c:v>
                </c:pt>
                <c:pt idx="10">
                  <c:v>440</c:v>
                </c:pt>
                <c:pt idx="11">
                  <c:v>415</c:v>
                </c:pt>
                <c:pt idx="12">
                  <c:v>170</c:v>
                </c:pt>
                <c:pt idx="13">
                  <c:v>85</c:v>
                </c:pt>
                <c:pt idx="14">
                  <c:v>24</c:v>
                </c:pt>
                <c:pt idx="15">
                  <c:v>25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14-4800-B8C8-2AB6FD400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8.41'!$Z$83:$Z$90</c:f>
              <c:numCache>
                <c:formatCode>#,##0</c:formatCode>
                <c:ptCount val="8"/>
                <c:pt idx="0">
                  <c:v>294</c:v>
                </c:pt>
                <c:pt idx="1">
                  <c:v>217</c:v>
                </c:pt>
                <c:pt idx="2">
                  <c:v>473</c:v>
                </c:pt>
                <c:pt idx="3">
                  <c:v>167</c:v>
                </c:pt>
                <c:pt idx="4">
                  <c:v>63</c:v>
                </c:pt>
                <c:pt idx="5">
                  <c:v>138</c:v>
                </c:pt>
                <c:pt idx="6">
                  <c:v>209</c:v>
                </c:pt>
                <c:pt idx="7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1-4480-8647-05284701A416}"/>
            </c:ext>
          </c:extLst>
        </c:ser>
        <c:ser>
          <c:idx val="1"/>
          <c:order val="1"/>
          <c:tx>
            <c:strRef>
              <c:f>'Table 8.41'!$S$92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8.41'!$Z$93:$Z$100</c:f>
              <c:numCache>
                <c:formatCode>#,##0</c:formatCode>
                <c:ptCount val="8"/>
                <c:pt idx="0">
                  <c:v>177</c:v>
                </c:pt>
                <c:pt idx="1">
                  <c:v>460</c:v>
                </c:pt>
                <c:pt idx="2">
                  <c:v>81</c:v>
                </c:pt>
                <c:pt idx="3">
                  <c:v>345</c:v>
                </c:pt>
                <c:pt idx="4">
                  <c:v>377</c:v>
                </c:pt>
                <c:pt idx="5">
                  <c:v>291</c:v>
                </c:pt>
                <c:pt idx="6">
                  <c:v>25</c:v>
                </c:pt>
                <c:pt idx="7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1-4480-8647-05284701A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8.5'!$U$4:$Y$4</c:f>
              <c:numCache>
                <c:formatCode>#,##0</c:formatCode>
                <c:ptCount val="5"/>
                <c:pt idx="1">
                  <c:v>20765</c:v>
                </c:pt>
                <c:pt idx="2">
                  <c:v>21014</c:v>
                </c:pt>
                <c:pt idx="3">
                  <c:v>22533</c:v>
                </c:pt>
                <c:pt idx="4">
                  <c:v>23996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5-4242-B091-1FCDE8219981}"/>
            </c:ext>
          </c:extLst>
        </c:ser>
        <c:ser>
          <c:idx val="1"/>
          <c:order val="1"/>
          <c:tx>
            <c:strRef>
              <c:f>'Table 8.5'!$S$7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8.5'!$U$7:$Y$7</c:f>
              <c:numCache>
                <c:formatCode>#,##0</c:formatCode>
                <c:ptCount val="5"/>
                <c:pt idx="1">
                  <c:v>15046</c:v>
                </c:pt>
                <c:pt idx="2">
                  <c:v>15361</c:v>
                </c:pt>
                <c:pt idx="3">
                  <c:v>16263</c:v>
                </c:pt>
                <c:pt idx="4">
                  <c:v>17295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5-4242-B091-1FCDE8219981}"/>
            </c:ext>
          </c:extLst>
        </c:ser>
        <c:ser>
          <c:idx val="2"/>
          <c:order val="2"/>
          <c:tx>
            <c:strRef>
              <c:f>'Table 8.5'!$S$11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8.5'!$U$11:$Y$11</c:f>
              <c:numCache>
                <c:formatCode>#,##0</c:formatCode>
                <c:ptCount val="5"/>
                <c:pt idx="1">
                  <c:v>17146</c:v>
                </c:pt>
                <c:pt idx="2">
                  <c:v>17324</c:v>
                </c:pt>
                <c:pt idx="3">
                  <c:v>18666</c:v>
                </c:pt>
                <c:pt idx="4">
                  <c:v>19877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5-4242-B091-1FCDE8219981}"/>
            </c:ext>
          </c:extLst>
        </c:ser>
        <c:ser>
          <c:idx val="3"/>
          <c:order val="3"/>
          <c:tx>
            <c:strRef>
              <c:f>'Table 8.5'!$S$12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8.5'!$U$12:$Y$12</c:f>
              <c:numCache>
                <c:formatCode>#,##0</c:formatCode>
                <c:ptCount val="5"/>
                <c:pt idx="1">
                  <c:v>3620</c:v>
                </c:pt>
                <c:pt idx="2">
                  <c:v>3689</c:v>
                </c:pt>
                <c:pt idx="3">
                  <c:v>3867</c:v>
                </c:pt>
                <c:pt idx="4">
                  <c:v>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85-4242-B091-1FCDE8219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8.41'!$V$8:$Z$8</c:f>
              <c:numCache>
                <c:formatCode>#,##0</c:formatCode>
                <c:ptCount val="5"/>
                <c:pt idx="0">
                  <c:v>26944.91</c:v>
                </c:pt>
                <c:pt idx="1">
                  <c:v>28773.3</c:v>
                </c:pt>
                <c:pt idx="2">
                  <c:v>28336</c:v>
                </c:pt>
                <c:pt idx="3">
                  <c:v>29968.48</c:v>
                </c:pt>
                <c:pt idx="4">
                  <c:v>30830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62-404E-BF4A-F4DB2A226E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62-404E-BF4A-F4DB2A226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8.42'!$U$4:$Y$4</c:f>
              <c:numCache>
                <c:formatCode>#,##0</c:formatCode>
                <c:ptCount val="5"/>
                <c:pt idx="1">
                  <c:v>69641</c:v>
                </c:pt>
                <c:pt idx="2">
                  <c:v>72974</c:v>
                </c:pt>
                <c:pt idx="3">
                  <c:v>77494</c:v>
                </c:pt>
                <c:pt idx="4">
                  <c:v>80857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48-4BB6-A2D1-0B13AE5B4F4D}"/>
            </c:ext>
          </c:extLst>
        </c:ser>
        <c:ser>
          <c:idx val="1"/>
          <c:order val="1"/>
          <c:tx>
            <c:strRef>
              <c:f>'Table 8.42'!$S$7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8.42'!$U$7:$Y$7</c:f>
              <c:numCache>
                <c:formatCode>#,##0</c:formatCode>
                <c:ptCount val="5"/>
                <c:pt idx="1">
                  <c:v>48226</c:v>
                </c:pt>
                <c:pt idx="2">
                  <c:v>50254</c:v>
                </c:pt>
                <c:pt idx="3">
                  <c:v>52508</c:v>
                </c:pt>
                <c:pt idx="4">
                  <c:v>54281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48-4BB6-A2D1-0B13AE5B4F4D}"/>
            </c:ext>
          </c:extLst>
        </c:ser>
        <c:ser>
          <c:idx val="2"/>
          <c:order val="2"/>
          <c:tx>
            <c:strRef>
              <c:f>'Table 8.42'!$S$11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8.42'!$U$11:$Y$11</c:f>
              <c:numCache>
                <c:formatCode>#,##0</c:formatCode>
                <c:ptCount val="5"/>
                <c:pt idx="1">
                  <c:v>63487</c:v>
                </c:pt>
                <c:pt idx="2">
                  <c:v>66201</c:v>
                </c:pt>
                <c:pt idx="3">
                  <c:v>70369</c:v>
                </c:pt>
                <c:pt idx="4">
                  <c:v>73150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48-4BB6-A2D1-0B13AE5B4F4D}"/>
            </c:ext>
          </c:extLst>
        </c:ser>
        <c:ser>
          <c:idx val="3"/>
          <c:order val="3"/>
          <c:tx>
            <c:strRef>
              <c:f>'Table 8.42'!$S$12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8.42'!$U$12:$Y$12</c:f>
              <c:numCache>
                <c:formatCode>#,##0</c:formatCode>
                <c:ptCount val="5"/>
                <c:pt idx="1">
                  <c:v>6156</c:v>
                </c:pt>
                <c:pt idx="2">
                  <c:v>6771</c:v>
                </c:pt>
                <c:pt idx="3">
                  <c:v>7125</c:v>
                </c:pt>
                <c:pt idx="4">
                  <c:v>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48-4BB6-A2D1-0B13AE5B4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8.42'!$AB$15:$AB$33</c:f>
              <c:numCache>
                <c:formatCode>0.0%</c:formatCode>
                <c:ptCount val="19"/>
                <c:pt idx="0">
                  <c:v>5.1269181127204929E-3</c:v>
                </c:pt>
                <c:pt idx="1">
                  <c:v>1.1950858071609542E-3</c:v>
                </c:pt>
                <c:pt idx="2">
                  <c:v>4.5090587504182801E-2</c:v>
                </c:pt>
                <c:pt idx="3">
                  <c:v>7.6844017400449355E-3</c:v>
                </c:pt>
                <c:pt idx="4">
                  <c:v>4.1075099192121996E-2</c:v>
                </c:pt>
                <c:pt idx="5">
                  <c:v>3.4155552368660066E-2</c:v>
                </c:pt>
                <c:pt idx="6">
                  <c:v>8.2150198384243991E-2</c:v>
                </c:pt>
                <c:pt idx="7">
                  <c:v>8.8041971413547498E-2</c:v>
                </c:pt>
                <c:pt idx="8">
                  <c:v>4.3082843348152398E-2</c:v>
                </c:pt>
                <c:pt idx="9">
                  <c:v>2.8466943926573927E-2</c:v>
                </c:pt>
                <c:pt idx="10">
                  <c:v>4.591519671112386E-2</c:v>
                </c:pt>
                <c:pt idx="11">
                  <c:v>1.7006071035900377E-2</c:v>
                </c:pt>
                <c:pt idx="12">
                  <c:v>0.10131937473110569</c:v>
                </c:pt>
                <c:pt idx="13">
                  <c:v>0.13032410727090205</c:v>
                </c:pt>
                <c:pt idx="14">
                  <c:v>7.2995841101391082E-2</c:v>
                </c:pt>
                <c:pt idx="15">
                  <c:v>6.1630575075290406E-2</c:v>
                </c:pt>
                <c:pt idx="16">
                  <c:v>9.6395621205602564E-2</c:v>
                </c:pt>
                <c:pt idx="17">
                  <c:v>3.4454323820450307E-2</c:v>
                </c:pt>
                <c:pt idx="18">
                  <c:v>3.6258903389263346E-2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2-4BCE-B0FE-116C8244E69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F2-4BCE-B0FE-116C8244E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8.42'!$Y$44:$Y$60</c:f>
              <c:numCache>
                <c:formatCode>#,##0</c:formatCode>
                <c:ptCount val="17"/>
                <c:pt idx="0">
                  <c:v>9</c:v>
                </c:pt>
                <c:pt idx="1">
                  <c:v>323</c:v>
                </c:pt>
                <c:pt idx="2">
                  <c:v>1384</c:v>
                </c:pt>
                <c:pt idx="3">
                  <c:v>4925</c:v>
                </c:pt>
                <c:pt idx="4">
                  <c:v>8494</c:v>
                </c:pt>
                <c:pt idx="5">
                  <c:v>7672</c:v>
                </c:pt>
                <c:pt idx="6">
                  <c:v>5770</c:v>
                </c:pt>
                <c:pt idx="7">
                  <c:v>4348</c:v>
                </c:pt>
                <c:pt idx="8">
                  <c:v>3449</c:v>
                </c:pt>
                <c:pt idx="9">
                  <c:v>2648</c:v>
                </c:pt>
                <c:pt idx="10">
                  <c:v>2099</c:v>
                </c:pt>
                <c:pt idx="11">
                  <c:v>1327</c:v>
                </c:pt>
                <c:pt idx="12">
                  <c:v>495</c:v>
                </c:pt>
                <c:pt idx="13">
                  <c:v>190</c:v>
                </c:pt>
                <c:pt idx="14">
                  <c:v>47</c:v>
                </c:pt>
                <c:pt idx="15">
                  <c:v>31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C-4DAD-BE9F-C00B05F1A366}"/>
            </c:ext>
          </c:extLst>
        </c:ser>
        <c:ser>
          <c:idx val="1"/>
          <c:order val="1"/>
          <c:tx>
            <c:strRef>
              <c:f>'Table 8.42'!$S$62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8.42'!$Y$63:$Y$79</c:f>
              <c:numCache>
                <c:formatCode>#,##0</c:formatCode>
                <c:ptCount val="17"/>
                <c:pt idx="0">
                  <c:v>16</c:v>
                </c:pt>
                <c:pt idx="1">
                  <c:v>387</c:v>
                </c:pt>
                <c:pt idx="2">
                  <c:v>1471</c:v>
                </c:pt>
                <c:pt idx="3">
                  <c:v>3954</c:v>
                </c:pt>
                <c:pt idx="4">
                  <c:v>7323</c:v>
                </c:pt>
                <c:pt idx="5">
                  <c:v>6498</c:v>
                </c:pt>
                <c:pt idx="6">
                  <c:v>4841</c:v>
                </c:pt>
                <c:pt idx="7">
                  <c:v>3770</c:v>
                </c:pt>
                <c:pt idx="8">
                  <c:v>3198</c:v>
                </c:pt>
                <c:pt idx="9">
                  <c:v>2447</c:v>
                </c:pt>
                <c:pt idx="10">
                  <c:v>1885</c:v>
                </c:pt>
                <c:pt idx="11">
                  <c:v>1072</c:v>
                </c:pt>
                <c:pt idx="12">
                  <c:v>404</c:v>
                </c:pt>
                <c:pt idx="13">
                  <c:v>131</c:v>
                </c:pt>
                <c:pt idx="14">
                  <c:v>29</c:v>
                </c:pt>
                <c:pt idx="15">
                  <c:v>27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C-4DAD-BE9F-C00B05F1A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8.42'!$Y$83:$Y$90</c:f>
              <c:numCache>
                <c:formatCode>#,##0</c:formatCode>
                <c:ptCount val="8"/>
                <c:pt idx="0">
                  <c:v>3503</c:v>
                </c:pt>
                <c:pt idx="1">
                  <c:v>6144</c:v>
                </c:pt>
                <c:pt idx="2">
                  <c:v>3385</c:v>
                </c:pt>
                <c:pt idx="3">
                  <c:v>1857</c:v>
                </c:pt>
                <c:pt idx="4">
                  <c:v>2013</c:v>
                </c:pt>
                <c:pt idx="5">
                  <c:v>1786</c:v>
                </c:pt>
                <c:pt idx="6">
                  <c:v>1854</c:v>
                </c:pt>
                <c:pt idx="7">
                  <c:v>3153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8-4B40-A656-E411B0D2D8B7}"/>
            </c:ext>
          </c:extLst>
        </c:ser>
        <c:ser>
          <c:idx val="1"/>
          <c:order val="1"/>
          <c:tx>
            <c:strRef>
              <c:f>'Table 8.42'!$S$92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8.42'!$Y$93:$Y$100</c:f>
              <c:numCache>
                <c:formatCode>#,##0</c:formatCode>
                <c:ptCount val="8"/>
                <c:pt idx="0">
                  <c:v>2745</c:v>
                </c:pt>
                <c:pt idx="1">
                  <c:v>6911</c:v>
                </c:pt>
                <c:pt idx="2">
                  <c:v>821</c:v>
                </c:pt>
                <c:pt idx="3">
                  <c:v>2859</c:v>
                </c:pt>
                <c:pt idx="4">
                  <c:v>3952</c:v>
                </c:pt>
                <c:pt idx="5">
                  <c:v>2116</c:v>
                </c:pt>
                <c:pt idx="6">
                  <c:v>281</c:v>
                </c:pt>
                <c:pt idx="7">
                  <c:v>1583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58-4B40-A656-E411B0D2D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8.42'!$U$8:$Y$8</c:f>
              <c:numCache>
                <c:formatCode>#,##0</c:formatCode>
                <c:ptCount val="5"/>
                <c:pt idx="1">
                  <c:v>41538</c:v>
                </c:pt>
                <c:pt idx="2">
                  <c:v>42666.27</c:v>
                </c:pt>
                <c:pt idx="3">
                  <c:v>43629.62</c:v>
                </c:pt>
                <c:pt idx="4">
                  <c:v>44921.5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D-4252-9F0A-15F88C0C406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D-4252-9F0A-15F88C0C4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8.42'!$V$4:$Z$4</c:f>
              <c:numCache>
                <c:formatCode>#,##0</c:formatCode>
                <c:ptCount val="5"/>
                <c:pt idx="0">
                  <c:v>69641</c:v>
                </c:pt>
                <c:pt idx="1">
                  <c:v>72974</c:v>
                </c:pt>
                <c:pt idx="2">
                  <c:v>77494</c:v>
                </c:pt>
                <c:pt idx="3">
                  <c:v>80857</c:v>
                </c:pt>
                <c:pt idx="4">
                  <c:v>83682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C-458A-B0FE-8028CE376154}"/>
            </c:ext>
          </c:extLst>
        </c:ser>
        <c:ser>
          <c:idx val="1"/>
          <c:order val="1"/>
          <c:tx>
            <c:strRef>
              <c:f>'Table 8.42'!$S$7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8.42'!$V$7:$Z$7</c:f>
              <c:numCache>
                <c:formatCode>#,##0</c:formatCode>
                <c:ptCount val="5"/>
                <c:pt idx="0">
                  <c:v>48226</c:v>
                </c:pt>
                <c:pt idx="1">
                  <c:v>50254</c:v>
                </c:pt>
                <c:pt idx="2">
                  <c:v>52508</c:v>
                </c:pt>
                <c:pt idx="3">
                  <c:v>54281</c:v>
                </c:pt>
                <c:pt idx="4">
                  <c:v>55781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C-458A-B0FE-8028CE376154}"/>
            </c:ext>
          </c:extLst>
        </c:ser>
        <c:ser>
          <c:idx val="2"/>
          <c:order val="2"/>
          <c:tx>
            <c:strRef>
              <c:f>'Table 8.42'!$S$11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8.42'!$V$11:$Z$11</c:f>
              <c:numCache>
                <c:formatCode>#,##0</c:formatCode>
                <c:ptCount val="5"/>
                <c:pt idx="0">
                  <c:v>63487</c:v>
                </c:pt>
                <c:pt idx="1">
                  <c:v>66201</c:v>
                </c:pt>
                <c:pt idx="2">
                  <c:v>70369</c:v>
                </c:pt>
                <c:pt idx="3">
                  <c:v>73150</c:v>
                </c:pt>
                <c:pt idx="4">
                  <c:v>75424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EC-458A-B0FE-8028CE376154}"/>
            </c:ext>
          </c:extLst>
        </c:ser>
        <c:ser>
          <c:idx val="3"/>
          <c:order val="3"/>
          <c:tx>
            <c:strRef>
              <c:f>'Table 8.42'!$S$12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8.42'!$V$12:$Z$12</c:f>
              <c:numCache>
                <c:formatCode>#,##0</c:formatCode>
                <c:ptCount val="5"/>
                <c:pt idx="0">
                  <c:v>6156</c:v>
                </c:pt>
                <c:pt idx="1">
                  <c:v>6771</c:v>
                </c:pt>
                <c:pt idx="2">
                  <c:v>7125</c:v>
                </c:pt>
                <c:pt idx="3">
                  <c:v>7704</c:v>
                </c:pt>
                <c:pt idx="4">
                  <c:v>8260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EC-458A-B0FE-8028CE376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8.42'!$AB$15:$AB$33</c:f>
              <c:numCache>
                <c:formatCode>0.0%</c:formatCode>
                <c:ptCount val="19"/>
                <c:pt idx="0">
                  <c:v>5.1269181127204929E-3</c:v>
                </c:pt>
                <c:pt idx="1">
                  <c:v>1.1950858071609542E-3</c:v>
                </c:pt>
                <c:pt idx="2">
                  <c:v>4.5090587504182801E-2</c:v>
                </c:pt>
                <c:pt idx="3">
                  <c:v>7.6844017400449355E-3</c:v>
                </c:pt>
                <c:pt idx="4">
                  <c:v>4.1075099192121996E-2</c:v>
                </c:pt>
                <c:pt idx="5">
                  <c:v>3.4155552368660066E-2</c:v>
                </c:pt>
                <c:pt idx="6">
                  <c:v>8.2150198384243991E-2</c:v>
                </c:pt>
                <c:pt idx="7">
                  <c:v>8.8041971413547498E-2</c:v>
                </c:pt>
                <c:pt idx="8">
                  <c:v>4.3082843348152398E-2</c:v>
                </c:pt>
                <c:pt idx="9">
                  <c:v>2.8466943926573927E-2</c:v>
                </c:pt>
                <c:pt idx="10">
                  <c:v>4.591519671112386E-2</c:v>
                </c:pt>
                <c:pt idx="11">
                  <c:v>1.7006071035900377E-2</c:v>
                </c:pt>
                <c:pt idx="12">
                  <c:v>0.10131937473110569</c:v>
                </c:pt>
                <c:pt idx="13">
                  <c:v>0.13032410727090205</c:v>
                </c:pt>
                <c:pt idx="14">
                  <c:v>7.2995841101391082E-2</c:v>
                </c:pt>
                <c:pt idx="15">
                  <c:v>6.1630575075290406E-2</c:v>
                </c:pt>
                <c:pt idx="16">
                  <c:v>9.6395621205602564E-2</c:v>
                </c:pt>
                <c:pt idx="17">
                  <c:v>3.4454323820450307E-2</c:v>
                </c:pt>
                <c:pt idx="18">
                  <c:v>3.6258903389263346E-2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9F-46BC-956B-8BDFBCC0C1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9F-46BC-956B-8BDFBCC0C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8.42'!$Z$44:$Z$60</c:f>
              <c:numCache>
                <c:formatCode>#,##0</c:formatCode>
                <c:ptCount val="17"/>
                <c:pt idx="0">
                  <c:v>15</c:v>
                </c:pt>
                <c:pt idx="1">
                  <c:v>329</c:v>
                </c:pt>
                <c:pt idx="2">
                  <c:v>1462</c:v>
                </c:pt>
                <c:pt idx="3">
                  <c:v>4788</c:v>
                </c:pt>
                <c:pt idx="4">
                  <c:v>9006</c:v>
                </c:pt>
                <c:pt idx="5">
                  <c:v>7852</c:v>
                </c:pt>
                <c:pt idx="6">
                  <c:v>5923</c:v>
                </c:pt>
                <c:pt idx="7">
                  <c:v>4527</c:v>
                </c:pt>
                <c:pt idx="8">
                  <c:v>3395</c:v>
                </c:pt>
                <c:pt idx="9">
                  <c:v>2732</c:v>
                </c:pt>
                <c:pt idx="10">
                  <c:v>2105</c:v>
                </c:pt>
                <c:pt idx="11">
                  <c:v>1484</c:v>
                </c:pt>
                <c:pt idx="12">
                  <c:v>544</c:v>
                </c:pt>
                <c:pt idx="13">
                  <c:v>193</c:v>
                </c:pt>
                <c:pt idx="14">
                  <c:v>62</c:v>
                </c:pt>
                <c:pt idx="15">
                  <c:v>21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EB-464F-BF72-5D75DABBE54D}"/>
            </c:ext>
          </c:extLst>
        </c:ser>
        <c:ser>
          <c:idx val="1"/>
          <c:order val="1"/>
          <c:tx>
            <c:strRef>
              <c:f>'Table 8.42'!$S$62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8.42'!$Z$63:$Z$79</c:f>
              <c:numCache>
                <c:formatCode>#,##0</c:formatCode>
                <c:ptCount val="17"/>
                <c:pt idx="0">
                  <c:v>9</c:v>
                </c:pt>
                <c:pt idx="1">
                  <c:v>453</c:v>
                </c:pt>
                <c:pt idx="2">
                  <c:v>1477</c:v>
                </c:pt>
                <c:pt idx="3">
                  <c:v>4190</c:v>
                </c:pt>
                <c:pt idx="4">
                  <c:v>7416</c:v>
                </c:pt>
                <c:pt idx="5">
                  <c:v>6783</c:v>
                </c:pt>
                <c:pt idx="6">
                  <c:v>5253</c:v>
                </c:pt>
                <c:pt idx="7">
                  <c:v>3891</c:v>
                </c:pt>
                <c:pt idx="8">
                  <c:v>3347</c:v>
                </c:pt>
                <c:pt idx="9">
                  <c:v>2573</c:v>
                </c:pt>
                <c:pt idx="10">
                  <c:v>1949</c:v>
                </c:pt>
                <c:pt idx="11">
                  <c:v>1235</c:v>
                </c:pt>
                <c:pt idx="12">
                  <c:v>425</c:v>
                </c:pt>
                <c:pt idx="13">
                  <c:v>159</c:v>
                </c:pt>
                <c:pt idx="14">
                  <c:v>29</c:v>
                </c:pt>
                <c:pt idx="15">
                  <c:v>16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EB-464F-BF72-5D75DABBE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8.42'!$Z$83:$Z$90</c:f>
              <c:numCache>
                <c:formatCode>#,##0</c:formatCode>
                <c:ptCount val="8"/>
                <c:pt idx="0">
                  <c:v>3566</c:v>
                </c:pt>
                <c:pt idx="1">
                  <c:v>6449</c:v>
                </c:pt>
                <c:pt idx="2">
                  <c:v>3474</c:v>
                </c:pt>
                <c:pt idx="3">
                  <c:v>1984</c:v>
                </c:pt>
                <c:pt idx="4">
                  <c:v>2124</c:v>
                </c:pt>
                <c:pt idx="5">
                  <c:v>1688</c:v>
                </c:pt>
                <c:pt idx="6">
                  <c:v>1873</c:v>
                </c:pt>
                <c:pt idx="7">
                  <c:v>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43-449A-A2E8-D4251374D769}"/>
            </c:ext>
          </c:extLst>
        </c:ser>
        <c:ser>
          <c:idx val="1"/>
          <c:order val="1"/>
          <c:tx>
            <c:strRef>
              <c:f>'Table 8.42'!$S$92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8.42'!$Z$93:$Z$100</c:f>
              <c:numCache>
                <c:formatCode>#,##0</c:formatCode>
                <c:ptCount val="8"/>
                <c:pt idx="0">
                  <c:v>2833</c:v>
                </c:pt>
                <c:pt idx="1">
                  <c:v>7214</c:v>
                </c:pt>
                <c:pt idx="2">
                  <c:v>858</c:v>
                </c:pt>
                <c:pt idx="3">
                  <c:v>3016</c:v>
                </c:pt>
                <c:pt idx="4">
                  <c:v>4096</c:v>
                </c:pt>
                <c:pt idx="5">
                  <c:v>2154</c:v>
                </c:pt>
                <c:pt idx="6">
                  <c:v>283</c:v>
                </c:pt>
                <c:pt idx="7">
                  <c:v>1656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43-449A-A2E8-D4251374D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8.5'!$AB$15:$AB$33</c:f>
              <c:numCache>
                <c:formatCode>0.0%</c:formatCode>
                <c:ptCount val="19"/>
                <c:pt idx="0">
                  <c:v>3.0862207896857372E-2</c:v>
                </c:pt>
                <c:pt idx="1">
                  <c:v>3.6663980660757455E-3</c:v>
                </c:pt>
                <c:pt idx="2">
                  <c:v>4.5245769540692989E-2</c:v>
                </c:pt>
                <c:pt idx="3">
                  <c:v>1.4061240934730056E-2</c:v>
                </c:pt>
                <c:pt idx="4">
                  <c:v>0.10269943593875906</c:v>
                </c:pt>
                <c:pt idx="5">
                  <c:v>2.7437550362610797E-2</c:v>
                </c:pt>
                <c:pt idx="6">
                  <c:v>9.7058823529411767E-2</c:v>
                </c:pt>
                <c:pt idx="7">
                  <c:v>9.3674456083803384E-2</c:v>
                </c:pt>
                <c:pt idx="8">
                  <c:v>2.8646253021756649E-2</c:v>
                </c:pt>
                <c:pt idx="9">
                  <c:v>6.0032232070910555E-3</c:v>
                </c:pt>
                <c:pt idx="10">
                  <c:v>2.4939564867042706E-2</c:v>
                </c:pt>
                <c:pt idx="11">
                  <c:v>2.4657534246575342E-2</c:v>
                </c:pt>
                <c:pt idx="12">
                  <c:v>4.9798549556809027E-2</c:v>
                </c:pt>
                <c:pt idx="13">
                  <c:v>5.7252215954875098E-2</c:v>
                </c:pt>
                <c:pt idx="14">
                  <c:v>7.5382755842062846E-2</c:v>
                </c:pt>
                <c:pt idx="15">
                  <c:v>5.6446414182111201E-2</c:v>
                </c:pt>
                <c:pt idx="16">
                  <c:v>0.11659951651893634</c:v>
                </c:pt>
                <c:pt idx="17">
                  <c:v>3.9685737308622078E-2</c:v>
                </c:pt>
                <c:pt idx="18">
                  <c:v>3.8033843674456086E-2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1D-465D-84CF-4E8A7DA754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1D-465D-84CF-4E8A7DA75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8.42'!$V$8:$Z$8</c:f>
              <c:numCache>
                <c:formatCode>#,##0</c:formatCode>
                <c:ptCount val="5"/>
                <c:pt idx="0">
                  <c:v>41538</c:v>
                </c:pt>
                <c:pt idx="1">
                  <c:v>42666.27</c:v>
                </c:pt>
                <c:pt idx="2">
                  <c:v>43629.62</c:v>
                </c:pt>
                <c:pt idx="3">
                  <c:v>44921.5</c:v>
                </c:pt>
                <c:pt idx="4">
                  <c:v>45716.5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E-4F05-8608-ED47F591BB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8E-4F05-8608-ED47F591B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8.43'!$U$4:$Y$4</c:f>
              <c:numCache>
                <c:formatCode>#,##0</c:formatCode>
                <c:ptCount val="5"/>
                <c:pt idx="1">
                  <c:v>85675</c:v>
                </c:pt>
                <c:pt idx="2">
                  <c:v>86944</c:v>
                </c:pt>
                <c:pt idx="3">
                  <c:v>89415</c:v>
                </c:pt>
                <c:pt idx="4">
                  <c:v>91248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AC-4DE2-8E81-426F831CC226}"/>
            </c:ext>
          </c:extLst>
        </c:ser>
        <c:ser>
          <c:idx val="1"/>
          <c:order val="1"/>
          <c:tx>
            <c:strRef>
              <c:f>'Table 8.43'!$S$7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8.43'!$U$7:$Y$7</c:f>
              <c:numCache>
                <c:formatCode>#,##0</c:formatCode>
                <c:ptCount val="5"/>
                <c:pt idx="1">
                  <c:v>62365</c:v>
                </c:pt>
                <c:pt idx="2">
                  <c:v>63320</c:v>
                </c:pt>
                <c:pt idx="3">
                  <c:v>64374</c:v>
                </c:pt>
                <c:pt idx="4">
                  <c:v>65538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AC-4DE2-8E81-426F831CC226}"/>
            </c:ext>
          </c:extLst>
        </c:ser>
        <c:ser>
          <c:idx val="2"/>
          <c:order val="2"/>
          <c:tx>
            <c:strRef>
              <c:f>'Table 8.43'!$S$11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8.43'!$U$11:$Y$11</c:f>
              <c:numCache>
                <c:formatCode>#,##0</c:formatCode>
                <c:ptCount val="5"/>
                <c:pt idx="1">
                  <c:v>78030</c:v>
                </c:pt>
                <c:pt idx="2">
                  <c:v>79163</c:v>
                </c:pt>
                <c:pt idx="3">
                  <c:v>81400</c:v>
                </c:pt>
                <c:pt idx="4">
                  <c:v>83072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AC-4DE2-8E81-426F831CC226}"/>
            </c:ext>
          </c:extLst>
        </c:ser>
        <c:ser>
          <c:idx val="3"/>
          <c:order val="3"/>
          <c:tx>
            <c:strRef>
              <c:f>'Table 8.43'!$S$12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8.43'!$U$12:$Y$12</c:f>
              <c:numCache>
                <c:formatCode>#,##0</c:formatCode>
                <c:ptCount val="5"/>
                <c:pt idx="1">
                  <c:v>7646</c:v>
                </c:pt>
                <c:pt idx="2">
                  <c:v>7783</c:v>
                </c:pt>
                <c:pt idx="3">
                  <c:v>8015</c:v>
                </c:pt>
                <c:pt idx="4">
                  <c:v>8179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AC-4DE2-8E81-426F831CC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8.43'!$AB$15:$AB$33</c:f>
              <c:numCache>
                <c:formatCode>0.0%</c:formatCode>
                <c:ptCount val="19"/>
                <c:pt idx="0">
                  <c:v>3.8242771577541258E-3</c:v>
                </c:pt>
                <c:pt idx="1">
                  <c:v>8.9412677209462659E-4</c:v>
                </c:pt>
                <c:pt idx="2">
                  <c:v>6.9321756366613516E-2</c:v>
                </c:pt>
                <c:pt idx="3">
                  <c:v>6.3127504632223032E-3</c:v>
                </c:pt>
                <c:pt idx="4">
                  <c:v>8.4037143965182914E-2</c:v>
                </c:pt>
                <c:pt idx="5">
                  <c:v>4.8196664799413973E-2</c:v>
                </c:pt>
                <c:pt idx="6">
                  <c:v>9.2084284914034559E-2</c:v>
                </c:pt>
                <c:pt idx="7">
                  <c:v>5.2354892920239586E-2</c:v>
                </c:pt>
                <c:pt idx="8">
                  <c:v>2.4723143879002027E-2</c:v>
                </c:pt>
                <c:pt idx="9">
                  <c:v>1.9584608092385918E-2</c:v>
                </c:pt>
                <c:pt idx="10">
                  <c:v>4.3230490800189598E-2</c:v>
                </c:pt>
                <c:pt idx="11">
                  <c:v>1.8022579394148319E-2</c:v>
                </c:pt>
                <c:pt idx="12">
                  <c:v>8.991898995992588E-2</c:v>
                </c:pt>
                <c:pt idx="13">
                  <c:v>8.2098073857025902E-2</c:v>
                </c:pt>
                <c:pt idx="14">
                  <c:v>7.8726246391175078E-2</c:v>
                </c:pt>
                <c:pt idx="15">
                  <c:v>7.1465506097298223E-2</c:v>
                </c:pt>
                <c:pt idx="16">
                  <c:v>0.12326022320851467</c:v>
                </c:pt>
                <c:pt idx="17">
                  <c:v>2.1943810057310293E-2</c:v>
                </c:pt>
                <c:pt idx="18">
                  <c:v>3.9546257594691256E-2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7-40B4-B109-F092B5D41DE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A7-40B4-B109-F092B5D41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8.43'!$Y$44:$Y$60</c:f>
              <c:numCache>
                <c:formatCode>#,##0</c:formatCode>
                <c:ptCount val="17"/>
                <c:pt idx="0">
                  <c:v>14</c:v>
                </c:pt>
                <c:pt idx="1">
                  <c:v>707</c:v>
                </c:pt>
                <c:pt idx="2">
                  <c:v>2430</c:v>
                </c:pt>
                <c:pt idx="3">
                  <c:v>4119</c:v>
                </c:pt>
                <c:pt idx="4">
                  <c:v>5346</c:v>
                </c:pt>
                <c:pt idx="5">
                  <c:v>5550</c:v>
                </c:pt>
                <c:pt idx="6">
                  <c:v>5335</c:v>
                </c:pt>
                <c:pt idx="7">
                  <c:v>4595</c:v>
                </c:pt>
                <c:pt idx="8">
                  <c:v>4491</c:v>
                </c:pt>
                <c:pt idx="9">
                  <c:v>4002</c:v>
                </c:pt>
                <c:pt idx="10">
                  <c:v>3602</c:v>
                </c:pt>
                <c:pt idx="11">
                  <c:v>2689</c:v>
                </c:pt>
                <c:pt idx="12">
                  <c:v>1357</c:v>
                </c:pt>
                <c:pt idx="13">
                  <c:v>579</c:v>
                </c:pt>
                <c:pt idx="14">
                  <c:v>226</c:v>
                </c:pt>
                <c:pt idx="15">
                  <c:v>90</c:v>
                </c:pt>
                <c:pt idx="1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E-4F2F-B584-C551663928F0}"/>
            </c:ext>
          </c:extLst>
        </c:ser>
        <c:ser>
          <c:idx val="1"/>
          <c:order val="1"/>
          <c:tx>
            <c:strRef>
              <c:f>'Table 8.43'!$S$62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8.43'!$Y$63:$Y$79</c:f>
              <c:numCache>
                <c:formatCode>#,##0</c:formatCode>
                <c:ptCount val="17"/>
                <c:pt idx="0">
                  <c:v>15</c:v>
                </c:pt>
                <c:pt idx="1">
                  <c:v>841</c:v>
                </c:pt>
                <c:pt idx="2">
                  <c:v>2633</c:v>
                </c:pt>
                <c:pt idx="3">
                  <c:v>4490</c:v>
                </c:pt>
                <c:pt idx="4">
                  <c:v>5464</c:v>
                </c:pt>
                <c:pt idx="5">
                  <c:v>5430</c:v>
                </c:pt>
                <c:pt idx="6">
                  <c:v>4928</c:v>
                </c:pt>
                <c:pt idx="7">
                  <c:v>4549</c:v>
                </c:pt>
                <c:pt idx="8">
                  <c:v>5021</c:v>
                </c:pt>
                <c:pt idx="9">
                  <c:v>4286</c:v>
                </c:pt>
                <c:pt idx="10">
                  <c:v>3732</c:v>
                </c:pt>
                <c:pt idx="11">
                  <c:v>2515</c:v>
                </c:pt>
                <c:pt idx="12">
                  <c:v>1160</c:v>
                </c:pt>
                <c:pt idx="13">
                  <c:v>457</c:v>
                </c:pt>
                <c:pt idx="14">
                  <c:v>195</c:v>
                </c:pt>
                <c:pt idx="15">
                  <c:v>139</c:v>
                </c:pt>
                <c:pt idx="16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AE-4F2F-B584-C55166392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8.43'!$Y$83:$Y$90</c:f>
              <c:numCache>
                <c:formatCode>#,##0</c:formatCode>
                <c:ptCount val="8"/>
                <c:pt idx="0">
                  <c:v>4699</c:v>
                </c:pt>
                <c:pt idx="1">
                  <c:v>6077</c:v>
                </c:pt>
                <c:pt idx="2">
                  <c:v>6178</c:v>
                </c:pt>
                <c:pt idx="3">
                  <c:v>1809</c:v>
                </c:pt>
                <c:pt idx="4">
                  <c:v>2069</c:v>
                </c:pt>
                <c:pt idx="5">
                  <c:v>2039</c:v>
                </c:pt>
                <c:pt idx="6">
                  <c:v>1732</c:v>
                </c:pt>
                <c:pt idx="7">
                  <c:v>2752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F-44C1-9C3F-DBEABA92A40C}"/>
            </c:ext>
          </c:extLst>
        </c:ser>
        <c:ser>
          <c:idx val="1"/>
          <c:order val="1"/>
          <c:tx>
            <c:strRef>
              <c:f>'Table 8.43'!$S$92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8.43'!$Y$93:$Y$100</c:f>
              <c:numCache>
                <c:formatCode>#,##0</c:formatCode>
                <c:ptCount val="8"/>
                <c:pt idx="0">
                  <c:v>2929</c:v>
                </c:pt>
                <c:pt idx="1">
                  <c:v>7901</c:v>
                </c:pt>
                <c:pt idx="2">
                  <c:v>1047</c:v>
                </c:pt>
                <c:pt idx="3">
                  <c:v>4255</c:v>
                </c:pt>
                <c:pt idx="4">
                  <c:v>6763</c:v>
                </c:pt>
                <c:pt idx="5">
                  <c:v>3250</c:v>
                </c:pt>
                <c:pt idx="6">
                  <c:v>255</c:v>
                </c:pt>
                <c:pt idx="7">
                  <c:v>1347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8F-44C1-9C3F-DBEABA92A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8.43'!$U$8:$Y$8</c:f>
              <c:numCache>
                <c:formatCode>#,##0</c:formatCode>
                <c:ptCount val="5"/>
                <c:pt idx="1">
                  <c:v>42023.8</c:v>
                </c:pt>
                <c:pt idx="2">
                  <c:v>43379</c:v>
                </c:pt>
                <c:pt idx="3">
                  <c:v>44424.480000000003</c:v>
                </c:pt>
                <c:pt idx="4">
                  <c:v>45869.09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E2-4A35-A238-0629B5F18AA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2-4A35-A238-0629B5F18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8.43'!$V$4:$Z$4</c:f>
              <c:numCache>
                <c:formatCode>#,##0</c:formatCode>
                <c:ptCount val="5"/>
                <c:pt idx="0">
                  <c:v>85675</c:v>
                </c:pt>
                <c:pt idx="1">
                  <c:v>86944</c:v>
                </c:pt>
                <c:pt idx="2">
                  <c:v>89415</c:v>
                </c:pt>
                <c:pt idx="3">
                  <c:v>91248</c:v>
                </c:pt>
                <c:pt idx="4">
                  <c:v>92830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0-4465-97B8-72044D36BC0F}"/>
            </c:ext>
          </c:extLst>
        </c:ser>
        <c:ser>
          <c:idx val="1"/>
          <c:order val="1"/>
          <c:tx>
            <c:strRef>
              <c:f>'Table 8.43'!$S$7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8.43'!$V$7:$Z$7</c:f>
              <c:numCache>
                <c:formatCode>#,##0</c:formatCode>
                <c:ptCount val="5"/>
                <c:pt idx="0">
                  <c:v>62365</c:v>
                </c:pt>
                <c:pt idx="1">
                  <c:v>63320</c:v>
                </c:pt>
                <c:pt idx="2">
                  <c:v>64374</c:v>
                </c:pt>
                <c:pt idx="3">
                  <c:v>65538</c:v>
                </c:pt>
                <c:pt idx="4">
                  <c:v>66275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0-4465-97B8-72044D36BC0F}"/>
            </c:ext>
          </c:extLst>
        </c:ser>
        <c:ser>
          <c:idx val="2"/>
          <c:order val="2"/>
          <c:tx>
            <c:strRef>
              <c:f>'Table 8.43'!$S$11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8.43'!$V$11:$Z$11</c:f>
              <c:numCache>
                <c:formatCode>#,##0</c:formatCode>
                <c:ptCount val="5"/>
                <c:pt idx="0">
                  <c:v>78030</c:v>
                </c:pt>
                <c:pt idx="1">
                  <c:v>79163</c:v>
                </c:pt>
                <c:pt idx="2">
                  <c:v>81400</c:v>
                </c:pt>
                <c:pt idx="3">
                  <c:v>83072</c:v>
                </c:pt>
                <c:pt idx="4">
                  <c:v>84553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D0-4465-97B8-72044D36BC0F}"/>
            </c:ext>
          </c:extLst>
        </c:ser>
        <c:ser>
          <c:idx val="3"/>
          <c:order val="3"/>
          <c:tx>
            <c:strRef>
              <c:f>'Table 8.43'!$S$12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8.43'!$V$12:$Z$12</c:f>
              <c:numCache>
                <c:formatCode>#,##0</c:formatCode>
                <c:ptCount val="5"/>
                <c:pt idx="0">
                  <c:v>7646</c:v>
                </c:pt>
                <c:pt idx="1">
                  <c:v>7783</c:v>
                </c:pt>
                <c:pt idx="2">
                  <c:v>8015</c:v>
                </c:pt>
                <c:pt idx="3">
                  <c:v>8179</c:v>
                </c:pt>
                <c:pt idx="4">
                  <c:v>8270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D0-4465-97B8-72044D36B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8.43'!$AB$15:$AB$33</c:f>
              <c:numCache>
                <c:formatCode>0.0%</c:formatCode>
                <c:ptCount val="19"/>
                <c:pt idx="0">
                  <c:v>3.8242771577541258E-3</c:v>
                </c:pt>
                <c:pt idx="1">
                  <c:v>8.9412677209462659E-4</c:v>
                </c:pt>
                <c:pt idx="2">
                  <c:v>6.9321756366613516E-2</c:v>
                </c:pt>
                <c:pt idx="3">
                  <c:v>6.3127504632223032E-3</c:v>
                </c:pt>
                <c:pt idx="4">
                  <c:v>8.4037143965182914E-2</c:v>
                </c:pt>
                <c:pt idx="5">
                  <c:v>4.8196664799413973E-2</c:v>
                </c:pt>
                <c:pt idx="6">
                  <c:v>9.2084284914034559E-2</c:v>
                </c:pt>
                <c:pt idx="7">
                  <c:v>5.2354892920239586E-2</c:v>
                </c:pt>
                <c:pt idx="8">
                  <c:v>2.4723143879002027E-2</c:v>
                </c:pt>
                <c:pt idx="9">
                  <c:v>1.9584608092385918E-2</c:v>
                </c:pt>
                <c:pt idx="10">
                  <c:v>4.3230490800189598E-2</c:v>
                </c:pt>
                <c:pt idx="11">
                  <c:v>1.8022579394148319E-2</c:v>
                </c:pt>
                <c:pt idx="12">
                  <c:v>8.991898995992588E-2</c:v>
                </c:pt>
                <c:pt idx="13">
                  <c:v>8.2098073857025902E-2</c:v>
                </c:pt>
                <c:pt idx="14">
                  <c:v>7.8726246391175078E-2</c:v>
                </c:pt>
                <c:pt idx="15">
                  <c:v>7.1465506097298223E-2</c:v>
                </c:pt>
                <c:pt idx="16">
                  <c:v>0.12326022320851467</c:v>
                </c:pt>
                <c:pt idx="17">
                  <c:v>2.1943810057310293E-2</c:v>
                </c:pt>
                <c:pt idx="18">
                  <c:v>3.9546257594691256E-2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0-47EF-ABDA-5FD4A59A8D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0-47EF-ABDA-5FD4A59A8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8.43'!$Z$44:$Z$60</c:f>
              <c:numCache>
                <c:formatCode>#,##0</c:formatCode>
                <c:ptCount val="17"/>
                <c:pt idx="0">
                  <c:v>15</c:v>
                </c:pt>
                <c:pt idx="1">
                  <c:v>782</c:v>
                </c:pt>
                <c:pt idx="2">
                  <c:v>2441</c:v>
                </c:pt>
                <c:pt idx="3">
                  <c:v>4203</c:v>
                </c:pt>
                <c:pt idx="4">
                  <c:v>5427</c:v>
                </c:pt>
                <c:pt idx="5">
                  <c:v>5552</c:v>
                </c:pt>
                <c:pt idx="6">
                  <c:v>5401</c:v>
                </c:pt>
                <c:pt idx="7">
                  <c:v>4675</c:v>
                </c:pt>
                <c:pt idx="8">
                  <c:v>4444</c:v>
                </c:pt>
                <c:pt idx="9">
                  <c:v>3925</c:v>
                </c:pt>
                <c:pt idx="10">
                  <c:v>3686</c:v>
                </c:pt>
                <c:pt idx="11">
                  <c:v>2765</c:v>
                </c:pt>
                <c:pt idx="12">
                  <c:v>1428</c:v>
                </c:pt>
                <c:pt idx="13">
                  <c:v>619</c:v>
                </c:pt>
                <c:pt idx="14">
                  <c:v>232</c:v>
                </c:pt>
                <c:pt idx="15">
                  <c:v>115</c:v>
                </c:pt>
                <c:pt idx="1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3-4EB8-A5C5-46F613410108}"/>
            </c:ext>
          </c:extLst>
        </c:ser>
        <c:ser>
          <c:idx val="1"/>
          <c:order val="1"/>
          <c:tx>
            <c:strRef>
              <c:f>'Table 8.43'!$S$62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8.43'!$Z$63:$Z$79</c:f>
              <c:numCache>
                <c:formatCode>#,##0</c:formatCode>
                <c:ptCount val="17"/>
                <c:pt idx="0">
                  <c:v>15</c:v>
                </c:pt>
                <c:pt idx="1">
                  <c:v>894</c:v>
                </c:pt>
                <c:pt idx="2">
                  <c:v>2657</c:v>
                </c:pt>
                <c:pt idx="3">
                  <c:v>4443</c:v>
                </c:pt>
                <c:pt idx="4">
                  <c:v>5695</c:v>
                </c:pt>
                <c:pt idx="5">
                  <c:v>5436</c:v>
                </c:pt>
                <c:pt idx="6">
                  <c:v>5285</c:v>
                </c:pt>
                <c:pt idx="7">
                  <c:v>4517</c:v>
                </c:pt>
                <c:pt idx="8">
                  <c:v>4991</c:v>
                </c:pt>
                <c:pt idx="9">
                  <c:v>4399</c:v>
                </c:pt>
                <c:pt idx="10">
                  <c:v>3871</c:v>
                </c:pt>
                <c:pt idx="11">
                  <c:v>2648</c:v>
                </c:pt>
                <c:pt idx="12">
                  <c:v>1206</c:v>
                </c:pt>
                <c:pt idx="13">
                  <c:v>521</c:v>
                </c:pt>
                <c:pt idx="14">
                  <c:v>189</c:v>
                </c:pt>
                <c:pt idx="15">
                  <c:v>144</c:v>
                </c:pt>
                <c:pt idx="16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03-4EB8-A5C5-46F613410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8.43'!$Z$83:$Z$90</c:f>
              <c:numCache>
                <c:formatCode>#,##0</c:formatCode>
                <c:ptCount val="8"/>
                <c:pt idx="0">
                  <c:v>4735</c:v>
                </c:pt>
                <c:pt idx="1">
                  <c:v>6372</c:v>
                </c:pt>
                <c:pt idx="2">
                  <c:v>6281</c:v>
                </c:pt>
                <c:pt idx="3">
                  <c:v>1859</c:v>
                </c:pt>
                <c:pt idx="4">
                  <c:v>2080</c:v>
                </c:pt>
                <c:pt idx="5">
                  <c:v>2008</c:v>
                </c:pt>
                <c:pt idx="6">
                  <c:v>1679</c:v>
                </c:pt>
                <c:pt idx="7">
                  <c:v>2815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B-4103-AD5E-14FB6C1BA006}"/>
            </c:ext>
          </c:extLst>
        </c:ser>
        <c:ser>
          <c:idx val="1"/>
          <c:order val="1"/>
          <c:tx>
            <c:strRef>
              <c:f>'Table 8.43'!$S$92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8.43'!$Z$93:$Z$100</c:f>
              <c:numCache>
                <c:formatCode>#,##0</c:formatCode>
                <c:ptCount val="8"/>
                <c:pt idx="0">
                  <c:v>3044</c:v>
                </c:pt>
                <c:pt idx="1">
                  <c:v>8269</c:v>
                </c:pt>
                <c:pt idx="2">
                  <c:v>1067</c:v>
                </c:pt>
                <c:pt idx="3">
                  <c:v>4416</c:v>
                </c:pt>
                <c:pt idx="4">
                  <c:v>6767</c:v>
                </c:pt>
                <c:pt idx="5">
                  <c:v>3275</c:v>
                </c:pt>
                <c:pt idx="6">
                  <c:v>284</c:v>
                </c:pt>
                <c:pt idx="7">
                  <c:v>1367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B-4103-AD5E-14FB6C1BA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8.5'!$Y$44:$Y$60</c:f>
              <c:numCache>
                <c:formatCode>#,##0</c:formatCode>
                <c:ptCount val="17"/>
                <c:pt idx="0">
                  <c:v>7</c:v>
                </c:pt>
                <c:pt idx="1">
                  <c:v>235</c:v>
                </c:pt>
                <c:pt idx="2">
                  <c:v>616</c:v>
                </c:pt>
                <c:pt idx="3">
                  <c:v>822</c:v>
                </c:pt>
                <c:pt idx="4">
                  <c:v>1168</c:v>
                </c:pt>
                <c:pt idx="5">
                  <c:v>1054</c:v>
                </c:pt>
                <c:pt idx="6">
                  <c:v>1048</c:v>
                </c:pt>
                <c:pt idx="7">
                  <c:v>1019</c:v>
                </c:pt>
                <c:pt idx="8">
                  <c:v>1234</c:v>
                </c:pt>
                <c:pt idx="9">
                  <c:v>1103</c:v>
                </c:pt>
                <c:pt idx="10">
                  <c:v>1324</c:v>
                </c:pt>
                <c:pt idx="11">
                  <c:v>1083</c:v>
                </c:pt>
                <c:pt idx="12">
                  <c:v>604</c:v>
                </c:pt>
                <c:pt idx="13">
                  <c:v>291</c:v>
                </c:pt>
                <c:pt idx="14">
                  <c:v>111</c:v>
                </c:pt>
                <c:pt idx="15">
                  <c:v>63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1-4DB2-8907-52EFFA91805E}"/>
            </c:ext>
          </c:extLst>
        </c:ser>
        <c:ser>
          <c:idx val="1"/>
          <c:order val="1"/>
          <c:tx>
            <c:strRef>
              <c:f>'Table 8.5'!$S$62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8.5'!$Y$63:$Y$79</c:f>
              <c:numCache>
                <c:formatCode>#,##0</c:formatCode>
                <c:ptCount val="17"/>
                <c:pt idx="0">
                  <c:v>7</c:v>
                </c:pt>
                <c:pt idx="1">
                  <c:v>289</c:v>
                </c:pt>
                <c:pt idx="2">
                  <c:v>700</c:v>
                </c:pt>
                <c:pt idx="3">
                  <c:v>860</c:v>
                </c:pt>
                <c:pt idx="4">
                  <c:v>1052</c:v>
                </c:pt>
                <c:pt idx="5">
                  <c:v>1015</c:v>
                </c:pt>
                <c:pt idx="6">
                  <c:v>1033</c:v>
                </c:pt>
                <c:pt idx="7">
                  <c:v>1172</c:v>
                </c:pt>
                <c:pt idx="8">
                  <c:v>1290</c:v>
                </c:pt>
                <c:pt idx="9">
                  <c:v>1360</c:v>
                </c:pt>
                <c:pt idx="10">
                  <c:v>1370</c:v>
                </c:pt>
                <c:pt idx="11">
                  <c:v>1142</c:v>
                </c:pt>
                <c:pt idx="12">
                  <c:v>497</c:v>
                </c:pt>
                <c:pt idx="13">
                  <c:v>205</c:v>
                </c:pt>
                <c:pt idx="14">
                  <c:v>90</c:v>
                </c:pt>
                <c:pt idx="15">
                  <c:v>49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1-4DB2-8907-52EFFA918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8.43'!$V$8:$Z$8</c:f>
              <c:numCache>
                <c:formatCode>#,##0</c:formatCode>
                <c:ptCount val="5"/>
                <c:pt idx="0">
                  <c:v>42023.8</c:v>
                </c:pt>
                <c:pt idx="1">
                  <c:v>43379</c:v>
                </c:pt>
                <c:pt idx="2">
                  <c:v>44424.480000000003</c:v>
                </c:pt>
                <c:pt idx="3">
                  <c:v>45869.09</c:v>
                </c:pt>
                <c:pt idx="4">
                  <c:v>47026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A-4D97-AD32-88EBB4971C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FA-4D97-AD32-88EBB4971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8.44'!$U$4:$Y$4</c:f>
              <c:numCache>
                <c:formatCode>#,##0</c:formatCode>
                <c:ptCount val="5"/>
                <c:pt idx="1">
                  <c:v>122037</c:v>
                </c:pt>
                <c:pt idx="2">
                  <c:v>129645</c:v>
                </c:pt>
                <c:pt idx="3">
                  <c:v>140834</c:v>
                </c:pt>
                <c:pt idx="4">
                  <c:v>158123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A0-4C6B-B6C3-2262F7A0217A}"/>
            </c:ext>
          </c:extLst>
        </c:ser>
        <c:ser>
          <c:idx val="1"/>
          <c:order val="1"/>
          <c:tx>
            <c:strRef>
              <c:f>'Table 8.44'!$S$7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8.44'!$U$7:$Y$7</c:f>
              <c:numCache>
                <c:formatCode>#,##0</c:formatCode>
                <c:ptCount val="5"/>
                <c:pt idx="1">
                  <c:v>82200</c:v>
                </c:pt>
                <c:pt idx="2">
                  <c:v>86868</c:v>
                </c:pt>
                <c:pt idx="3">
                  <c:v>93319</c:v>
                </c:pt>
                <c:pt idx="4">
                  <c:v>105642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A0-4C6B-B6C3-2262F7A0217A}"/>
            </c:ext>
          </c:extLst>
        </c:ser>
        <c:ser>
          <c:idx val="2"/>
          <c:order val="2"/>
          <c:tx>
            <c:strRef>
              <c:f>'Table 8.44'!$S$11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8.44'!$U$11:$Y$11</c:f>
              <c:numCache>
                <c:formatCode>#,##0</c:formatCode>
                <c:ptCount val="5"/>
                <c:pt idx="1">
                  <c:v>113709</c:v>
                </c:pt>
                <c:pt idx="2">
                  <c:v>120482</c:v>
                </c:pt>
                <c:pt idx="3">
                  <c:v>130678</c:v>
                </c:pt>
                <c:pt idx="4">
                  <c:v>146847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A0-4C6B-B6C3-2262F7A0217A}"/>
            </c:ext>
          </c:extLst>
        </c:ser>
        <c:ser>
          <c:idx val="3"/>
          <c:order val="3"/>
          <c:tx>
            <c:strRef>
              <c:f>'Table 8.44'!$S$12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8.44'!$U$12:$Y$12</c:f>
              <c:numCache>
                <c:formatCode>#,##0</c:formatCode>
                <c:ptCount val="5"/>
                <c:pt idx="1">
                  <c:v>8328</c:v>
                </c:pt>
                <c:pt idx="2">
                  <c:v>9162</c:v>
                </c:pt>
                <c:pt idx="3">
                  <c:v>10156</c:v>
                </c:pt>
                <c:pt idx="4">
                  <c:v>11276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A0-4C6B-B6C3-2262F7A02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8.44'!$AB$15:$AB$33</c:f>
              <c:numCache>
                <c:formatCode>0.0%</c:formatCode>
                <c:ptCount val="19"/>
                <c:pt idx="0">
                  <c:v>2.0095171703088534E-2</c:v>
                </c:pt>
                <c:pt idx="1">
                  <c:v>1.6488346012790592E-3</c:v>
                </c:pt>
                <c:pt idx="2">
                  <c:v>2.6217682538720335E-2</c:v>
                </c:pt>
                <c:pt idx="3">
                  <c:v>4.9768132634195128E-3</c:v>
                </c:pt>
                <c:pt idx="4">
                  <c:v>2.4205134422453249E-2</c:v>
                </c:pt>
                <c:pt idx="5">
                  <c:v>2.8563634710393113E-2</c:v>
                </c:pt>
                <c:pt idx="6">
                  <c:v>6.2049525656957538E-2</c:v>
                </c:pt>
                <c:pt idx="7">
                  <c:v>0.17472191070833207</c:v>
                </c:pt>
                <c:pt idx="8">
                  <c:v>2.0004243324341527E-2</c:v>
                </c:pt>
                <c:pt idx="9">
                  <c:v>2.4744642803018822E-2</c:v>
                </c:pt>
                <c:pt idx="10">
                  <c:v>4.7640408571515171E-2</c:v>
                </c:pt>
                <c:pt idx="11">
                  <c:v>1.9204073591367866E-2</c:v>
                </c:pt>
                <c:pt idx="12">
                  <c:v>0.16115539659927863</c:v>
                </c:pt>
                <c:pt idx="13">
                  <c:v>0.12899099809050404</c:v>
                </c:pt>
                <c:pt idx="14">
                  <c:v>3.6322856363471039E-2</c:v>
                </c:pt>
                <c:pt idx="15">
                  <c:v>6.7723456490770773E-2</c:v>
                </c:pt>
                <c:pt idx="16">
                  <c:v>7.1390901100233384E-2</c:v>
                </c:pt>
                <c:pt idx="17">
                  <c:v>2.6939047676779924E-2</c:v>
                </c:pt>
                <c:pt idx="18">
                  <c:v>2.6902676325281122E-2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0-4E9F-8F50-B06A0C89BD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C0-4E9F-8F50-B06A0C89B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8.44'!$Y$44:$Y$60</c:f>
              <c:numCache>
                <c:formatCode>#,##0</c:formatCode>
                <c:ptCount val="17"/>
                <c:pt idx="0">
                  <c:v>20</c:v>
                </c:pt>
                <c:pt idx="1">
                  <c:v>191</c:v>
                </c:pt>
                <c:pt idx="2">
                  <c:v>2983</c:v>
                </c:pt>
                <c:pt idx="3">
                  <c:v>12649</c:v>
                </c:pt>
                <c:pt idx="4">
                  <c:v>23176</c:v>
                </c:pt>
                <c:pt idx="5">
                  <c:v>16054</c:v>
                </c:pt>
                <c:pt idx="6">
                  <c:v>8849</c:v>
                </c:pt>
                <c:pt idx="7">
                  <c:v>5029</c:v>
                </c:pt>
                <c:pt idx="8">
                  <c:v>3620</c:v>
                </c:pt>
                <c:pt idx="9">
                  <c:v>2720</c:v>
                </c:pt>
                <c:pt idx="10">
                  <c:v>2287</c:v>
                </c:pt>
                <c:pt idx="11">
                  <c:v>1709</c:v>
                </c:pt>
                <c:pt idx="12">
                  <c:v>1104</c:v>
                </c:pt>
                <c:pt idx="13">
                  <c:v>672</c:v>
                </c:pt>
                <c:pt idx="14">
                  <c:v>216</c:v>
                </c:pt>
                <c:pt idx="15">
                  <c:v>99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B-4A77-AC68-A7D8B8DE90A9}"/>
            </c:ext>
          </c:extLst>
        </c:ser>
        <c:ser>
          <c:idx val="1"/>
          <c:order val="1"/>
          <c:tx>
            <c:strRef>
              <c:f>'Table 8.44'!$S$62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8.44'!$Y$63:$Y$79</c:f>
              <c:numCache>
                <c:formatCode>#,##0</c:formatCode>
                <c:ptCount val="17"/>
                <c:pt idx="0">
                  <c:v>16</c:v>
                </c:pt>
                <c:pt idx="1">
                  <c:v>262</c:v>
                </c:pt>
                <c:pt idx="2">
                  <c:v>3504</c:v>
                </c:pt>
                <c:pt idx="3">
                  <c:v>13733</c:v>
                </c:pt>
                <c:pt idx="4">
                  <c:v>23331</c:v>
                </c:pt>
                <c:pt idx="5">
                  <c:v>14137</c:v>
                </c:pt>
                <c:pt idx="6">
                  <c:v>6864</c:v>
                </c:pt>
                <c:pt idx="7">
                  <c:v>3846</c:v>
                </c:pt>
                <c:pt idx="8">
                  <c:v>3084</c:v>
                </c:pt>
                <c:pt idx="9">
                  <c:v>2438</c:v>
                </c:pt>
                <c:pt idx="10">
                  <c:v>2034</c:v>
                </c:pt>
                <c:pt idx="11">
                  <c:v>1514</c:v>
                </c:pt>
                <c:pt idx="12">
                  <c:v>873</c:v>
                </c:pt>
                <c:pt idx="13">
                  <c:v>444</c:v>
                </c:pt>
                <c:pt idx="14">
                  <c:v>139</c:v>
                </c:pt>
                <c:pt idx="15">
                  <c:v>47</c:v>
                </c:pt>
                <c:pt idx="1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B-4A77-AC68-A7D8B8DE9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8.44'!$Y$83:$Y$90</c:f>
              <c:numCache>
                <c:formatCode>#,##0</c:formatCode>
                <c:ptCount val="8"/>
                <c:pt idx="0">
                  <c:v>5893</c:v>
                </c:pt>
                <c:pt idx="1">
                  <c:v>16225</c:v>
                </c:pt>
                <c:pt idx="2">
                  <c:v>4005</c:v>
                </c:pt>
                <c:pt idx="3">
                  <c:v>3612</c:v>
                </c:pt>
                <c:pt idx="4">
                  <c:v>3338</c:v>
                </c:pt>
                <c:pt idx="5">
                  <c:v>2392</c:v>
                </c:pt>
                <c:pt idx="6">
                  <c:v>947</c:v>
                </c:pt>
                <c:pt idx="7">
                  <c:v>3980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C-4A97-AD3D-CFFDBA58F149}"/>
            </c:ext>
          </c:extLst>
        </c:ser>
        <c:ser>
          <c:idx val="1"/>
          <c:order val="1"/>
          <c:tx>
            <c:strRef>
              <c:f>'Table 8.44'!$S$92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8.44'!$Y$93:$Y$100</c:f>
              <c:numCache>
                <c:formatCode>#,##0</c:formatCode>
                <c:ptCount val="8"/>
                <c:pt idx="0">
                  <c:v>4436</c:v>
                </c:pt>
                <c:pt idx="1">
                  <c:v>13707</c:v>
                </c:pt>
                <c:pt idx="2">
                  <c:v>1677</c:v>
                </c:pt>
                <c:pt idx="3">
                  <c:v>5483</c:v>
                </c:pt>
                <c:pt idx="4">
                  <c:v>6081</c:v>
                </c:pt>
                <c:pt idx="5">
                  <c:v>3377</c:v>
                </c:pt>
                <c:pt idx="6">
                  <c:v>175</c:v>
                </c:pt>
                <c:pt idx="7">
                  <c:v>2705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C-4A97-AD3D-CFFDBA58F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8.44'!$U$8:$Y$8</c:f>
              <c:numCache>
                <c:formatCode>#,##0</c:formatCode>
                <c:ptCount val="5"/>
                <c:pt idx="1">
                  <c:v>37205.5</c:v>
                </c:pt>
                <c:pt idx="2">
                  <c:v>37508</c:v>
                </c:pt>
                <c:pt idx="3">
                  <c:v>36142.199999999997</c:v>
                </c:pt>
                <c:pt idx="4">
                  <c:v>37672.21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5-442E-9D37-45E3D53C4B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5-442E-9D37-45E3D53C4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8.44'!$V$4:$Z$4</c:f>
              <c:numCache>
                <c:formatCode>#,##0</c:formatCode>
                <c:ptCount val="5"/>
                <c:pt idx="0">
                  <c:v>122037</c:v>
                </c:pt>
                <c:pt idx="1">
                  <c:v>129645</c:v>
                </c:pt>
                <c:pt idx="2">
                  <c:v>140834</c:v>
                </c:pt>
                <c:pt idx="3">
                  <c:v>158123</c:v>
                </c:pt>
                <c:pt idx="4">
                  <c:v>164965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F-4CA4-8720-12218AEF3575}"/>
            </c:ext>
          </c:extLst>
        </c:ser>
        <c:ser>
          <c:idx val="1"/>
          <c:order val="1"/>
          <c:tx>
            <c:strRef>
              <c:f>'Table 8.44'!$S$7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8.44'!$V$7:$Z$7</c:f>
              <c:numCache>
                <c:formatCode>#,##0</c:formatCode>
                <c:ptCount val="5"/>
                <c:pt idx="0">
                  <c:v>82200</c:v>
                </c:pt>
                <c:pt idx="1">
                  <c:v>86868</c:v>
                </c:pt>
                <c:pt idx="2">
                  <c:v>93319</c:v>
                </c:pt>
                <c:pt idx="3">
                  <c:v>105642</c:v>
                </c:pt>
                <c:pt idx="4">
                  <c:v>108058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DF-4CA4-8720-12218AEF3575}"/>
            </c:ext>
          </c:extLst>
        </c:ser>
        <c:ser>
          <c:idx val="2"/>
          <c:order val="2"/>
          <c:tx>
            <c:strRef>
              <c:f>'Table 8.44'!$S$11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8.44'!$V$11:$Z$11</c:f>
              <c:numCache>
                <c:formatCode>#,##0</c:formatCode>
                <c:ptCount val="5"/>
                <c:pt idx="0">
                  <c:v>113709</c:v>
                </c:pt>
                <c:pt idx="1">
                  <c:v>120482</c:v>
                </c:pt>
                <c:pt idx="2">
                  <c:v>130678</c:v>
                </c:pt>
                <c:pt idx="3">
                  <c:v>146847</c:v>
                </c:pt>
                <c:pt idx="4">
                  <c:v>152809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DF-4CA4-8720-12218AEF3575}"/>
            </c:ext>
          </c:extLst>
        </c:ser>
        <c:ser>
          <c:idx val="3"/>
          <c:order val="3"/>
          <c:tx>
            <c:strRef>
              <c:f>'Table 8.44'!$S$12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8.44'!$V$12:$Z$12</c:f>
              <c:numCache>
                <c:formatCode>#,##0</c:formatCode>
                <c:ptCount val="5"/>
                <c:pt idx="0">
                  <c:v>8328</c:v>
                </c:pt>
                <c:pt idx="1">
                  <c:v>9162</c:v>
                </c:pt>
                <c:pt idx="2">
                  <c:v>10156</c:v>
                </c:pt>
                <c:pt idx="3">
                  <c:v>11276</c:v>
                </c:pt>
                <c:pt idx="4">
                  <c:v>12153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DF-4CA4-8720-12218AEF3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8.44'!$AB$15:$AB$33</c:f>
              <c:numCache>
                <c:formatCode>0.0%</c:formatCode>
                <c:ptCount val="19"/>
                <c:pt idx="0">
                  <c:v>2.0095171703088534E-2</c:v>
                </c:pt>
                <c:pt idx="1">
                  <c:v>1.6488346012790592E-3</c:v>
                </c:pt>
                <c:pt idx="2">
                  <c:v>2.6217682538720335E-2</c:v>
                </c:pt>
                <c:pt idx="3">
                  <c:v>4.9768132634195128E-3</c:v>
                </c:pt>
                <c:pt idx="4">
                  <c:v>2.4205134422453249E-2</c:v>
                </c:pt>
                <c:pt idx="5">
                  <c:v>2.8563634710393113E-2</c:v>
                </c:pt>
                <c:pt idx="6">
                  <c:v>6.2049525656957538E-2</c:v>
                </c:pt>
                <c:pt idx="7">
                  <c:v>0.17472191070833207</c:v>
                </c:pt>
                <c:pt idx="8">
                  <c:v>2.0004243324341527E-2</c:v>
                </c:pt>
                <c:pt idx="9">
                  <c:v>2.4744642803018822E-2</c:v>
                </c:pt>
                <c:pt idx="10">
                  <c:v>4.7640408571515171E-2</c:v>
                </c:pt>
                <c:pt idx="11">
                  <c:v>1.9204073591367866E-2</c:v>
                </c:pt>
                <c:pt idx="12">
                  <c:v>0.16115539659927863</c:v>
                </c:pt>
                <c:pt idx="13">
                  <c:v>0.12899099809050404</c:v>
                </c:pt>
                <c:pt idx="14">
                  <c:v>3.6322856363471039E-2</c:v>
                </c:pt>
                <c:pt idx="15">
                  <c:v>6.7723456490770773E-2</c:v>
                </c:pt>
                <c:pt idx="16">
                  <c:v>7.1390901100233384E-2</c:v>
                </c:pt>
                <c:pt idx="17">
                  <c:v>2.6939047676779924E-2</c:v>
                </c:pt>
                <c:pt idx="18">
                  <c:v>2.6902676325281122E-2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A-4F02-A4EB-FFB9699CD3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A-4F02-A4EB-FFB9699CD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8.44'!$Z$44:$Z$60</c:f>
              <c:numCache>
                <c:formatCode>#,##0</c:formatCode>
                <c:ptCount val="17"/>
                <c:pt idx="0">
                  <c:v>13</c:v>
                </c:pt>
                <c:pt idx="1">
                  <c:v>210</c:v>
                </c:pt>
                <c:pt idx="2">
                  <c:v>2998</c:v>
                </c:pt>
                <c:pt idx="3">
                  <c:v>12779</c:v>
                </c:pt>
                <c:pt idx="4">
                  <c:v>23986</c:v>
                </c:pt>
                <c:pt idx="5">
                  <c:v>16869</c:v>
                </c:pt>
                <c:pt idx="6">
                  <c:v>9293</c:v>
                </c:pt>
                <c:pt idx="7">
                  <c:v>5163</c:v>
                </c:pt>
                <c:pt idx="8">
                  <c:v>3516</c:v>
                </c:pt>
                <c:pt idx="9">
                  <c:v>2699</c:v>
                </c:pt>
                <c:pt idx="10">
                  <c:v>2291</c:v>
                </c:pt>
                <c:pt idx="11">
                  <c:v>1720</c:v>
                </c:pt>
                <c:pt idx="12">
                  <c:v>1093</c:v>
                </c:pt>
                <c:pt idx="13">
                  <c:v>668</c:v>
                </c:pt>
                <c:pt idx="14">
                  <c:v>250</c:v>
                </c:pt>
                <c:pt idx="15">
                  <c:v>112</c:v>
                </c:pt>
                <c:pt idx="16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8-4273-A31A-CDA47D683CA2}"/>
            </c:ext>
          </c:extLst>
        </c:ser>
        <c:ser>
          <c:idx val="1"/>
          <c:order val="1"/>
          <c:tx>
            <c:strRef>
              <c:f>'Table 8.44'!$S$62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8.44'!$Z$63:$Z$79</c:f>
              <c:numCache>
                <c:formatCode>#,##0</c:formatCode>
                <c:ptCount val="17"/>
                <c:pt idx="0">
                  <c:v>16</c:v>
                </c:pt>
                <c:pt idx="1">
                  <c:v>278</c:v>
                </c:pt>
                <c:pt idx="2">
                  <c:v>3516</c:v>
                </c:pt>
                <c:pt idx="3">
                  <c:v>14809</c:v>
                </c:pt>
                <c:pt idx="4">
                  <c:v>24582</c:v>
                </c:pt>
                <c:pt idx="5">
                  <c:v>15381</c:v>
                </c:pt>
                <c:pt idx="6">
                  <c:v>7552</c:v>
                </c:pt>
                <c:pt idx="7">
                  <c:v>3964</c:v>
                </c:pt>
                <c:pt idx="8">
                  <c:v>3225</c:v>
                </c:pt>
                <c:pt idx="9">
                  <c:v>2486</c:v>
                </c:pt>
                <c:pt idx="10">
                  <c:v>2152</c:v>
                </c:pt>
                <c:pt idx="11">
                  <c:v>1537</c:v>
                </c:pt>
                <c:pt idx="12">
                  <c:v>994</c:v>
                </c:pt>
                <c:pt idx="13">
                  <c:v>429</c:v>
                </c:pt>
                <c:pt idx="14">
                  <c:v>144</c:v>
                </c:pt>
                <c:pt idx="15">
                  <c:v>67</c:v>
                </c:pt>
                <c:pt idx="16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8-4273-A31A-CDA47D683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8.44'!$Z$83:$Z$90</c:f>
              <c:numCache>
                <c:formatCode>#,##0</c:formatCode>
                <c:ptCount val="8"/>
                <c:pt idx="0">
                  <c:v>5985</c:v>
                </c:pt>
                <c:pt idx="1">
                  <c:v>17445</c:v>
                </c:pt>
                <c:pt idx="2">
                  <c:v>4251</c:v>
                </c:pt>
                <c:pt idx="3">
                  <c:v>3698</c:v>
                </c:pt>
                <c:pt idx="4">
                  <c:v>3385</c:v>
                </c:pt>
                <c:pt idx="5">
                  <c:v>2519</c:v>
                </c:pt>
                <c:pt idx="6">
                  <c:v>992</c:v>
                </c:pt>
                <c:pt idx="7">
                  <c:v>4076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E-4462-98D0-8AFEA4D2E7B3}"/>
            </c:ext>
          </c:extLst>
        </c:ser>
        <c:ser>
          <c:idx val="1"/>
          <c:order val="1"/>
          <c:tx>
            <c:strRef>
              <c:f>'Table 8.44'!$S$92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8.44'!$Z$93:$Z$100</c:f>
              <c:numCache>
                <c:formatCode>#,##0</c:formatCode>
                <c:ptCount val="8"/>
                <c:pt idx="0">
                  <c:v>4621</c:v>
                </c:pt>
                <c:pt idx="1">
                  <c:v>14781</c:v>
                </c:pt>
                <c:pt idx="2">
                  <c:v>1851</c:v>
                </c:pt>
                <c:pt idx="3">
                  <c:v>6124</c:v>
                </c:pt>
                <c:pt idx="4">
                  <c:v>6233</c:v>
                </c:pt>
                <c:pt idx="5">
                  <c:v>3427</c:v>
                </c:pt>
                <c:pt idx="6">
                  <c:v>175</c:v>
                </c:pt>
                <c:pt idx="7">
                  <c:v>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9E-4462-98D0-8AFEA4D2E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8.5'!$Y$83:$Y$90</c:f>
              <c:numCache>
                <c:formatCode>#,##0</c:formatCode>
                <c:ptCount val="8"/>
                <c:pt idx="0">
                  <c:v>1018</c:v>
                </c:pt>
                <c:pt idx="1">
                  <c:v>847</c:v>
                </c:pt>
                <c:pt idx="2">
                  <c:v>1506</c:v>
                </c:pt>
                <c:pt idx="3">
                  <c:v>489</c:v>
                </c:pt>
                <c:pt idx="4">
                  <c:v>249</c:v>
                </c:pt>
                <c:pt idx="5">
                  <c:v>517</c:v>
                </c:pt>
                <c:pt idx="6">
                  <c:v>584</c:v>
                </c:pt>
                <c:pt idx="7">
                  <c:v>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C4-44F2-80E0-B624A907E638}"/>
            </c:ext>
          </c:extLst>
        </c:ser>
        <c:ser>
          <c:idx val="1"/>
          <c:order val="1"/>
          <c:tx>
            <c:strRef>
              <c:f>'Table 8.5'!$S$92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8.5'!$Y$93:$Y$100</c:f>
              <c:numCache>
                <c:formatCode>#,##0</c:formatCode>
                <c:ptCount val="8"/>
                <c:pt idx="0">
                  <c:v>726</c:v>
                </c:pt>
                <c:pt idx="1">
                  <c:v>1541</c:v>
                </c:pt>
                <c:pt idx="2">
                  <c:v>295</c:v>
                </c:pt>
                <c:pt idx="3">
                  <c:v>1283</c:v>
                </c:pt>
                <c:pt idx="4">
                  <c:v>1238</c:v>
                </c:pt>
                <c:pt idx="5">
                  <c:v>1011</c:v>
                </c:pt>
                <c:pt idx="6">
                  <c:v>58</c:v>
                </c:pt>
                <c:pt idx="7">
                  <c:v>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C4-44F2-80E0-B624A907E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8.44'!$V$8:$Z$8</c:f>
              <c:numCache>
                <c:formatCode>#,##0</c:formatCode>
                <c:ptCount val="5"/>
                <c:pt idx="0">
                  <c:v>37205.5</c:v>
                </c:pt>
                <c:pt idx="1">
                  <c:v>37508</c:v>
                </c:pt>
                <c:pt idx="2">
                  <c:v>36142.199999999997</c:v>
                </c:pt>
                <c:pt idx="3">
                  <c:v>37672.21</c:v>
                </c:pt>
                <c:pt idx="4">
                  <c:v>35598.019999999997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2-4EE0-ABF1-959D29F988E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2-4EE0-ABF1-959D29F98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8.45'!$U$4:$Y$4</c:f>
              <c:numCache>
                <c:formatCode>#,##0</c:formatCode>
                <c:ptCount val="5"/>
                <c:pt idx="1">
                  <c:v>91197</c:v>
                </c:pt>
                <c:pt idx="2">
                  <c:v>95959</c:v>
                </c:pt>
                <c:pt idx="3">
                  <c:v>90600</c:v>
                </c:pt>
                <c:pt idx="4">
                  <c:v>110669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2-4B68-AE6A-448E52699EE3}"/>
            </c:ext>
          </c:extLst>
        </c:ser>
        <c:ser>
          <c:idx val="1"/>
          <c:order val="1"/>
          <c:tx>
            <c:strRef>
              <c:f>'Table 8.45'!$S$7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8.45'!$U$7:$Y$7</c:f>
              <c:numCache>
                <c:formatCode>#,##0</c:formatCode>
                <c:ptCount val="5"/>
                <c:pt idx="1">
                  <c:v>67699</c:v>
                </c:pt>
                <c:pt idx="2">
                  <c:v>70951</c:v>
                </c:pt>
                <c:pt idx="3">
                  <c:v>65982</c:v>
                </c:pt>
                <c:pt idx="4">
                  <c:v>79426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2-4B68-AE6A-448E52699EE3}"/>
            </c:ext>
          </c:extLst>
        </c:ser>
        <c:ser>
          <c:idx val="2"/>
          <c:order val="2"/>
          <c:tx>
            <c:strRef>
              <c:f>'Table 8.45'!$S$11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8.45'!$U$11:$Y$11</c:f>
              <c:numCache>
                <c:formatCode>#,##0</c:formatCode>
                <c:ptCount val="5"/>
                <c:pt idx="1">
                  <c:v>83781</c:v>
                </c:pt>
                <c:pt idx="2">
                  <c:v>87969</c:v>
                </c:pt>
                <c:pt idx="3">
                  <c:v>83036</c:v>
                </c:pt>
                <c:pt idx="4">
                  <c:v>101349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02-4B68-AE6A-448E52699EE3}"/>
            </c:ext>
          </c:extLst>
        </c:ser>
        <c:ser>
          <c:idx val="3"/>
          <c:order val="3"/>
          <c:tx>
            <c:strRef>
              <c:f>'Table 8.45'!$S$12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8.45'!$U$12:$Y$12</c:f>
              <c:numCache>
                <c:formatCode>#,##0</c:formatCode>
                <c:ptCount val="5"/>
                <c:pt idx="1">
                  <c:v>7419</c:v>
                </c:pt>
                <c:pt idx="2">
                  <c:v>7987</c:v>
                </c:pt>
                <c:pt idx="3">
                  <c:v>7564</c:v>
                </c:pt>
                <c:pt idx="4">
                  <c:v>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02-4B68-AE6A-448E52699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8.45'!$AB$15:$AB$33</c:f>
              <c:numCache>
                <c:formatCode>0.0%</c:formatCode>
                <c:ptCount val="19"/>
                <c:pt idx="0">
                  <c:v>3.5287730727470139E-3</c:v>
                </c:pt>
                <c:pt idx="1">
                  <c:v>1.2384636264929424E-3</c:v>
                </c:pt>
                <c:pt idx="2">
                  <c:v>6.075257871878393E-2</c:v>
                </c:pt>
                <c:pt idx="3">
                  <c:v>8.5589712269272533E-3</c:v>
                </c:pt>
                <c:pt idx="4">
                  <c:v>8.3553881650380024E-2</c:v>
                </c:pt>
                <c:pt idx="5">
                  <c:v>4.136977470141151E-2</c:v>
                </c:pt>
                <c:pt idx="6">
                  <c:v>9.7516286644951142E-2</c:v>
                </c:pt>
                <c:pt idx="7">
                  <c:v>6.0379343105320303E-2</c:v>
                </c:pt>
                <c:pt idx="8">
                  <c:v>8.1959147665580892E-2</c:v>
                </c:pt>
                <c:pt idx="9">
                  <c:v>1.235070575461455E-2</c:v>
                </c:pt>
                <c:pt idx="10">
                  <c:v>4.3795806188925084E-2</c:v>
                </c:pt>
                <c:pt idx="11">
                  <c:v>1.6965255157437568E-2</c:v>
                </c:pt>
                <c:pt idx="12">
                  <c:v>5.7334079804560262E-2</c:v>
                </c:pt>
                <c:pt idx="13">
                  <c:v>0.13375407166123779</c:v>
                </c:pt>
                <c:pt idx="14">
                  <c:v>7.038036102062975E-2</c:v>
                </c:pt>
                <c:pt idx="15">
                  <c:v>3.8494163952225845E-2</c:v>
                </c:pt>
                <c:pt idx="16">
                  <c:v>0.1047265200868621</c:v>
                </c:pt>
                <c:pt idx="17">
                  <c:v>1.7805035287730728E-2</c:v>
                </c:pt>
                <c:pt idx="18">
                  <c:v>3.3056799674267098E-2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7-4FD5-82FA-B06916FADD5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7-4FD5-82FA-B06916FAD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8.45'!$Y$44:$Y$60</c:f>
              <c:numCache>
                <c:formatCode>#,##0</c:formatCode>
                <c:ptCount val="17"/>
                <c:pt idx="0">
                  <c:v>17</c:v>
                </c:pt>
                <c:pt idx="1">
                  <c:v>1076</c:v>
                </c:pt>
                <c:pt idx="2">
                  <c:v>3204</c:v>
                </c:pt>
                <c:pt idx="3">
                  <c:v>5537</c:v>
                </c:pt>
                <c:pt idx="4">
                  <c:v>7310</c:v>
                </c:pt>
                <c:pt idx="5">
                  <c:v>8521</c:v>
                </c:pt>
                <c:pt idx="6">
                  <c:v>8100</c:v>
                </c:pt>
                <c:pt idx="7">
                  <c:v>7296</c:v>
                </c:pt>
                <c:pt idx="8">
                  <c:v>6315</c:v>
                </c:pt>
                <c:pt idx="9">
                  <c:v>4693</c:v>
                </c:pt>
                <c:pt idx="10">
                  <c:v>3500</c:v>
                </c:pt>
                <c:pt idx="11">
                  <c:v>2512</c:v>
                </c:pt>
                <c:pt idx="12">
                  <c:v>1116</c:v>
                </c:pt>
                <c:pt idx="13">
                  <c:v>328</c:v>
                </c:pt>
                <c:pt idx="14">
                  <c:v>90</c:v>
                </c:pt>
                <c:pt idx="15">
                  <c:v>34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2-44CF-A878-26804E10982E}"/>
            </c:ext>
          </c:extLst>
        </c:ser>
        <c:ser>
          <c:idx val="1"/>
          <c:order val="1"/>
          <c:tx>
            <c:strRef>
              <c:f>'Table 8.45'!$S$62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8.45'!$Y$63:$Y$79</c:f>
              <c:numCache>
                <c:formatCode>#,##0</c:formatCode>
                <c:ptCount val="17"/>
                <c:pt idx="0">
                  <c:v>26</c:v>
                </c:pt>
                <c:pt idx="1">
                  <c:v>1273</c:v>
                </c:pt>
                <c:pt idx="2">
                  <c:v>3311</c:v>
                </c:pt>
                <c:pt idx="3">
                  <c:v>5267</c:v>
                </c:pt>
                <c:pt idx="4">
                  <c:v>6632</c:v>
                </c:pt>
                <c:pt idx="5">
                  <c:v>6856</c:v>
                </c:pt>
                <c:pt idx="6">
                  <c:v>6561</c:v>
                </c:pt>
                <c:pt idx="7">
                  <c:v>5953</c:v>
                </c:pt>
                <c:pt idx="8">
                  <c:v>5336</c:v>
                </c:pt>
                <c:pt idx="9">
                  <c:v>4005</c:v>
                </c:pt>
                <c:pt idx="10">
                  <c:v>2912</c:v>
                </c:pt>
                <c:pt idx="11">
                  <c:v>1847</c:v>
                </c:pt>
                <c:pt idx="12">
                  <c:v>679</c:v>
                </c:pt>
                <c:pt idx="13">
                  <c:v>191</c:v>
                </c:pt>
                <c:pt idx="14">
                  <c:v>44</c:v>
                </c:pt>
                <c:pt idx="15">
                  <c:v>27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72-44CF-A878-26804E109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8.45'!$Y$83:$Y$90</c:f>
              <c:numCache>
                <c:formatCode>#,##0</c:formatCode>
                <c:ptCount val="8"/>
                <c:pt idx="0">
                  <c:v>4911</c:v>
                </c:pt>
                <c:pt idx="1">
                  <c:v>4591</c:v>
                </c:pt>
                <c:pt idx="2">
                  <c:v>7797</c:v>
                </c:pt>
                <c:pt idx="3">
                  <c:v>2210</c:v>
                </c:pt>
                <c:pt idx="4">
                  <c:v>2838</c:v>
                </c:pt>
                <c:pt idx="5">
                  <c:v>2190</c:v>
                </c:pt>
                <c:pt idx="6">
                  <c:v>5909</c:v>
                </c:pt>
                <c:pt idx="7">
                  <c:v>5163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A-43F7-9E7F-422436AA5A99}"/>
            </c:ext>
          </c:extLst>
        </c:ser>
        <c:ser>
          <c:idx val="1"/>
          <c:order val="1"/>
          <c:tx>
            <c:strRef>
              <c:f>'Table 8.45'!$S$92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8.45'!$Y$93:$Y$100</c:f>
              <c:numCache>
                <c:formatCode>#,##0</c:formatCode>
                <c:ptCount val="8"/>
                <c:pt idx="0">
                  <c:v>3698</c:v>
                </c:pt>
                <c:pt idx="1">
                  <c:v>6387</c:v>
                </c:pt>
                <c:pt idx="2">
                  <c:v>1229</c:v>
                </c:pt>
                <c:pt idx="3">
                  <c:v>5591</c:v>
                </c:pt>
                <c:pt idx="4">
                  <c:v>7482</c:v>
                </c:pt>
                <c:pt idx="5">
                  <c:v>4353</c:v>
                </c:pt>
                <c:pt idx="6">
                  <c:v>791</c:v>
                </c:pt>
                <c:pt idx="7">
                  <c:v>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4A-43F7-9E7F-422436AA5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8.45'!$U$8:$Y$8</c:f>
              <c:numCache>
                <c:formatCode>#,##0</c:formatCode>
                <c:ptCount val="5"/>
                <c:pt idx="1">
                  <c:v>44396.03</c:v>
                </c:pt>
                <c:pt idx="2">
                  <c:v>45385.5</c:v>
                </c:pt>
                <c:pt idx="3">
                  <c:v>45509</c:v>
                </c:pt>
                <c:pt idx="4">
                  <c:v>47187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9-48E1-B762-7ED9E42E156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9-48E1-B762-7ED9E42E1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8.45'!$V$4:$Z$4</c:f>
              <c:numCache>
                <c:formatCode>#,##0</c:formatCode>
                <c:ptCount val="5"/>
                <c:pt idx="0">
                  <c:v>91197</c:v>
                </c:pt>
                <c:pt idx="1">
                  <c:v>95959</c:v>
                </c:pt>
                <c:pt idx="2">
                  <c:v>90600</c:v>
                </c:pt>
                <c:pt idx="3">
                  <c:v>110669</c:v>
                </c:pt>
                <c:pt idx="4">
                  <c:v>117887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1B-420D-BFF3-0A1C4FA3FAC7}"/>
            </c:ext>
          </c:extLst>
        </c:ser>
        <c:ser>
          <c:idx val="1"/>
          <c:order val="1"/>
          <c:tx>
            <c:strRef>
              <c:f>'Table 8.45'!$S$7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8.45'!$V$7:$Z$7</c:f>
              <c:numCache>
                <c:formatCode>#,##0</c:formatCode>
                <c:ptCount val="5"/>
                <c:pt idx="0">
                  <c:v>67699</c:v>
                </c:pt>
                <c:pt idx="1">
                  <c:v>70951</c:v>
                </c:pt>
                <c:pt idx="2">
                  <c:v>65982</c:v>
                </c:pt>
                <c:pt idx="3">
                  <c:v>79426</c:v>
                </c:pt>
                <c:pt idx="4">
                  <c:v>83891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1B-420D-BFF3-0A1C4FA3FAC7}"/>
            </c:ext>
          </c:extLst>
        </c:ser>
        <c:ser>
          <c:idx val="2"/>
          <c:order val="2"/>
          <c:tx>
            <c:strRef>
              <c:f>'Table 8.45'!$S$11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8.45'!$V$11:$Z$11</c:f>
              <c:numCache>
                <c:formatCode>#,##0</c:formatCode>
                <c:ptCount val="5"/>
                <c:pt idx="0">
                  <c:v>83781</c:v>
                </c:pt>
                <c:pt idx="1">
                  <c:v>87969</c:v>
                </c:pt>
                <c:pt idx="2">
                  <c:v>83036</c:v>
                </c:pt>
                <c:pt idx="3">
                  <c:v>101349</c:v>
                </c:pt>
                <c:pt idx="4">
                  <c:v>107965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1B-420D-BFF3-0A1C4FA3FAC7}"/>
            </c:ext>
          </c:extLst>
        </c:ser>
        <c:ser>
          <c:idx val="3"/>
          <c:order val="3"/>
          <c:tx>
            <c:strRef>
              <c:f>'Table 8.45'!$S$12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8.45'!$V$12:$Z$12</c:f>
              <c:numCache>
                <c:formatCode>#,##0</c:formatCode>
                <c:ptCount val="5"/>
                <c:pt idx="0">
                  <c:v>7419</c:v>
                </c:pt>
                <c:pt idx="1">
                  <c:v>7987</c:v>
                </c:pt>
                <c:pt idx="2">
                  <c:v>7564</c:v>
                </c:pt>
                <c:pt idx="3">
                  <c:v>9321</c:v>
                </c:pt>
                <c:pt idx="4">
                  <c:v>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1B-420D-BFF3-0A1C4FA3F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8.45'!$AB$15:$AB$33</c:f>
              <c:numCache>
                <c:formatCode>0.0%</c:formatCode>
                <c:ptCount val="19"/>
                <c:pt idx="0">
                  <c:v>3.5287730727470139E-3</c:v>
                </c:pt>
                <c:pt idx="1">
                  <c:v>1.2384636264929424E-3</c:v>
                </c:pt>
                <c:pt idx="2">
                  <c:v>6.075257871878393E-2</c:v>
                </c:pt>
                <c:pt idx="3">
                  <c:v>8.5589712269272533E-3</c:v>
                </c:pt>
                <c:pt idx="4">
                  <c:v>8.3553881650380024E-2</c:v>
                </c:pt>
                <c:pt idx="5">
                  <c:v>4.136977470141151E-2</c:v>
                </c:pt>
                <c:pt idx="6">
                  <c:v>9.7516286644951142E-2</c:v>
                </c:pt>
                <c:pt idx="7">
                  <c:v>6.0379343105320303E-2</c:v>
                </c:pt>
                <c:pt idx="8">
                  <c:v>8.1959147665580892E-2</c:v>
                </c:pt>
                <c:pt idx="9">
                  <c:v>1.235070575461455E-2</c:v>
                </c:pt>
                <c:pt idx="10">
                  <c:v>4.3795806188925084E-2</c:v>
                </c:pt>
                <c:pt idx="11">
                  <c:v>1.6965255157437568E-2</c:v>
                </c:pt>
                <c:pt idx="12">
                  <c:v>5.7334079804560262E-2</c:v>
                </c:pt>
                <c:pt idx="13">
                  <c:v>0.13375407166123779</c:v>
                </c:pt>
                <c:pt idx="14">
                  <c:v>7.038036102062975E-2</c:v>
                </c:pt>
                <c:pt idx="15">
                  <c:v>3.8494163952225845E-2</c:v>
                </c:pt>
                <c:pt idx="16">
                  <c:v>0.1047265200868621</c:v>
                </c:pt>
                <c:pt idx="17">
                  <c:v>1.7805035287730728E-2</c:v>
                </c:pt>
                <c:pt idx="18">
                  <c:v>3.3056799674267098E-2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3-4B02-AE2B-711A98AE29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3-4B02-AE2B-711A98AE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8.45'!$Z$44:$Z$60</c:f>
              <c:numCache>
                <c:formatCode>#,##0</c:formatCode>
                <c:ptCount val="17"/>
                <c:pt idx="0">
                  <c:v>24</c:v>
                </c:pt>
                <c:pt idx="1">
                  <c:v>1100</c:v>
                </c:pt>
                <c:pt idx="2">
                  <c:v>3606</c:v>
                </c:pt>
                <c:pt idx="3">
                  <c:v>5903</c:v>
                </c:pt>
                <c:pt idx="4">
                  <c:v>7853</c:v>
                </c:pt>
                <c:pt idx="5">
                  <c:v>9045</c:v>
                </c:pt>
                <c:pt idx="6">
                  <c:v>8536</c:v>
                </c:pt>
                <c:pt idx="7">
                  <c:v>7481</c:v>
                </c:pt>
                <c:pt idx="8">
                  <c:v>6579</c:v>
                </c:pt>
                <c:pt idx="9">
                  <c:v>4913</c:v>
                </c:pt>
                <c:pt idx="10">
                  <c:v>3603</c:v>
                </c:pt>
                <c:pt idx="11">
                  <c:v>2623</c:v>
                </c:pt>
                <c:pt idx="12">
                  <c:v>1126</c:v>
                </c:pt>
                <c:pt idx="13">
                  <c:v>380</c:v>
                </c:pt>
                <c:pt idx="14">
                  <c:v>85</c:v>
                </c:pt>
                <c:pt idx="15">
                  <c:v>31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E2-449D-9586-F8221C67E947}"/>
            </c:ext>
          </c:extLst>
        </c:ser>
        <c:ser>
          <c:idx val="1"/>
          <c:order val="1"/>
          <c:tx>
            <c:strRef>
              <c:f>'Table 8.45'!$S$62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8.45'!$Z$63:$Z$79</c:f>
              <c:numCache>
                <c:formatCode>#,##0</c:formatCode>
                <c:ptCount val="17"/>
                <c:pt idx="0">
                  <c:v>19</c:v>
                </c:pt>
                <c:pt idx="1">
                  <c:v>1484</c:v>
                </c:pt>
                <c:pt idx="2">
                  <c:v>3447</c:v>
                </c:pt>
                <c:pt idx="3">
                  <c:v>5680</c:v>
                </c:pt>
                <c:pt idx="4">
                  <c:v>6929</c:v>
                </c:pt>
                <c:pt idx="5">
                  <c:v>7703</c:v>
                </c:pt>
                <c:pt idx="6">
                  <c:v>7174</c:v>
                </c:pt>
                <c:pt idx="7">
                  <c:v>6301</c:v>
                </c:pt>
                <c:pt idx="8">
                  <c:v>5742</c:v>
                </c:pt>
                <c:pt idx="9">
                  <c:v>4376</c:v>
                </c:pt>
                <c:pt idx="10">
                  <c:v>3131</c:v>
                </c:pt>
                <c:pt idx="11">
                  <c:v>1918</c:v>
                </c:pt>
                <c:pt idx="12">
                  <c:v>783</c:v>
                </c:pt>
                <c:pt idx="13">
                  <c:v>210</c:v>
                </c:pt>
                <c:pt idx="14">
                  <c:v>50</c:v>
                </c:pt>
                <c:pt idx="15">
                  <c:v>25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E2-449D-9586-F8221C67E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8.45'!$Z$83:$Z$90</c:f>
              <c:numCache>
                <c:formatCode>#,##0</c:formatCode>
                <c:ptCount val="8"/>
                <c:pt idx="0">
                  <c:v>5070</c:v>
                </c:pt>
                <c:pt idx="1">
                  <c:v>4898</c:v>
                </c:pt>
                <c:pt idx="2">
                  <c:v>8222</c:v>
                </c:pt>
                <c:pt idx="3">
                  <c:v>2429</c:v>
                </c:pt>
                <c:pt idx="4">
                  <c:v>2932</c:v>
                </c:pt>
                <c:pt idx="5">
                  <c:v>2331</c:v>
                </c:pt>
                <c:pt idx="6">
                  <c:v>6377</c:v>
                </c:pt>
                <c:pt idx="7">
                  <c:v>5374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D-47B4-9904-94EF269ECA26}"/>
            </c:ext>
          </c:extLst>
        </c:ser>
        <c:ser>
          <c:idx val="1"/>
          <c:order val="1"/>
          <c:tx>
            <c:strRef>
              <c:f>'Table 8.45'!$S$92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8.45'!$Z$93:$Z$100</c:f>
              <c:numCache>
                <c:formatCode>#,##0</c:formatCode>
                <c:ptCount val="8"/>
                <c:pt idx="0">
                  <c:v>3946</c:v>
                </c:pt>
                <c:pt idx="1">
                  <c:v>6980</c:v>
                </c:pt>
                <c:pt idx="2">
                  <c:v>1345</c:v>
                </c:pt>
                <c:pt idx="3">
                  <c:v>6188</c:v>
                </c:pt>
                <c:pt idx="4">
                  <c:v>7676</c:v>
                </c:pt>
                <c:pt idx="5">
                  <c:v>4540</c:v>
                </c:pt>
                <c:pt idx="6">
                  <c:v>922</c:v>
                </c:pt>
                <c:pt idx="7">
                  <c:v>2802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5D-47B4-9904-94EF269EC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8.5'!$U$8:$Y$8</c:f>
              <c:numCache>
                <c:formatCode>#,##0</c:formatCode>
                <c:ptCount val="5"/>
                <c:pt idx="1">
                  <c:v>30000</c:v>
                </c:pt>
                <c:pt idx="2">
                  <c:v>32346</c:v>
                </c:pt>
                <c:pt idx="3">
                  <c:v>32132</c:v>
                </c:pt>
                <c:pt idx="4">
                  <c:v>34105.9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09-4FA9-94DF-8F37B86C368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09-4FA9-94DF-8F37B86C3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8.45'!$V$8:$Z$8</c:f>
              <c:numCache>
                <c:formatCode>#,##0</c:formatCode>
                <c:ptCount val="5"/>
                <c:pt idx="0">
                  <c:v>44396.03</c:v>
                </c:pt>
                <c:pt idx="1">
                  <c:v>45385.5</c:v>
                </c:pt>
                <c:pt idx="2">
                  <c:v>45509</c:v>
                </c:pt>
                <c:pt idx="3">
                  <c:v>47187</c:v>
                </c:pt>
                <c:pt idx="4">
                  <c:v>47792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4-42A8-BDF3-8B5B7B8C5C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4-42A8-BDF3-8B5B7B8C5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8.46'!$U$4:$Y$4</c:f>
              <c:numCache>
                <c:formatCode>#,##0</c:formatCode>
                <c:ptCount val="5"/>
                <c:pt idx="1">
                  <c:v>36990</c:v>
                </c:pt>
                <c:pt idx="2">
                  <c:v>38009</c:v>
                </c:pt>
                <c:pt idx="3">
                  <c:v>41508</c:v>
                </c:pt>
                <c:pt idx="4">
                  <c:v>46437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E6-4B93-9901-71A2E56B4FD9}"/>
            </c:ext>
          </c:extLst>
        </c:ser>
        <c:ser>
          <c:idx val="1"/>
          <c:order val="1"/>
          <c:tx>
            <c:strRef>
              <c:f>'Table 8.46'!$S$7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8.46'!$U$7:$Y$7</c:f>
              <c:numCache>
                <c:formatCode>#,##0</c:formatCode>
                <c:ptCount val="5"/>
                <c:pt idx="1">
                  <c:v>25480</c:v>
                </c:pt>
                <c:pt idx="2">
                  <c:v>26256</c:v>
                </c:pt>
                <c:pt idx="3">
                  <c:v>28059</c:v>
                </c:pt>
                <c:pt idx="4">
                  <c:v>31362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E6-4B93-9901-71A2E56B4FD9}"/>
            </c:ext>
          </c:extLst>
        </c:ser>
        <c:ser>
          <c:idx val="2"/>
          <c:order val="2"/>
          <c:tx>
            <c:strRef>
              <c:f>'Table 8.46'!$S$11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8.46'!$U$11:$Y$11</c:f>
              <c:numCache>
                <c:formatCode>#,##0</c:formatCode>
                <c:ptCount val="5"/>
                <c:pt idx="1">
                  <c:v>32909</c:v>
                </c:pt>
                <c:pt idx="2">
                  <c:v>33771</c:v>
                </c:pt>
                <c:pt idx="3">
                  <c:v>36888</c:v>
                </c:pt>
                <c:pt idx="4">
                  <c:v>40941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E6-4B93-9901-71A2E56B4FD9}"/>
            </c:ext>
          </c:extLst>
        </c:ser>
        <c:ser>
          <c:idx val="3"/>
          <c:order val="3"/>
          <c:tx>
            <c:strRef>
              <c:f>'Table 8.46'!$S$12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8.46'!$U$12:$Y$12</c:f>
              <c:numCache>
                <c:formatCode>#,##0</c:formatCode>
                <c:ptCount val="5"/>
                <c:pt idx="1">
                  <c:v>4084</c:v>
                </c:pt>
                <c:pt idx="2">
                  <c:v>4235</c:v>
                </c:pt>
                <c:pt idx="3">
                  <c:v>4620</c:v>
                </c:pt>
                <c:pt idx="4">
                  <c:v>5497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E6-4B93-9901-71A2E56B4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8.46'!$AB$15:$AB$33</c:f>
              <c:numCache>
                <c:formatCode>0.0%</c:formatCode>
                <c:ptCount val="19"/>
                <c:pt idx="0">
                  <c:v>0.10119302146583425</c:v>
                </c:pt>
                <c:pt idx="1">
                  <c:v>5.6657829470623446E-3</c:v>
                </c:pt>
                <c:pt idx="2">
                  <c:v>5.5460531942187634E-2</c:v>
                </c:pt>
                <c:pt idx="3">
                  <c:v>8.0603780039339781E-3</c:v>
                </c:pt>
                <c:pt idx="4">
                  <c:v>6.3093303685965968E-2</c:v>
                </c:pt>
                <c:pt idx="5">
                  <c:v>3.5106473958778757E-2</c:v>
                </c:pt>
                <c:pt idx="6">
                  <c:v>9.8712905156931499E-2</c:v>
                </c:pt>
                <c:pt idx="7">
                  <c:v>7.2885487043530317E-2</c:v>
                </c:pt>
                <c:pt idx="8">
                  <c:v>3.5020952706747627E-2</c:v>
                </c:pt>
                <c:pt idx="9">
                  <c:v>6.4996151543658598E-3</c:v>
                </c:pt>
                <c:pt idx="10">
                  <c:v>2.197896177200034E-2</c:v>
                </c:pt>
                <c:pt idx="11">
                  <c:v>1.5265543487556658E-2</c:v>
                </c:pt>
                <c:pt idx="12">
                  <c:v>4.1221243479004535E-2</c:v>
                </c:pt>
                <c:pt idx="13">
                  <c:v>0.10290344650645686</c:v>
                </c:pt>
                <c:pt idx="14">
                  <c:v>7.1175062002907727E-2</c:v>
                </c:pt>
                <c:pt idx="15">
                  <c:v>4.7549816129308135E-2</c:v>
                </c:pt>
                <c:pt idx="16">
                  <c:v>0.10452835029504833</c:v>
                </c:pt>
                <c:pt idx="17">
                  <c:v>1.2721286239630548E-2</c:v>
                </c:pt>
                <c:pt idx="18">
                  <c:v>2.6169503121525699E-2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B-48C8-824A-4509F5BB27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2B-48C8-824A-4509F5BB2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8.46'!$Y$44:$Y$60</c:f>
              <c:numCache>
                <c:formatCode>#,##0</c:formatCode>
                <c:ptCount val="17"/>
                <c:pt idx="0">
                  <c:v>11</c:v>
                </c:pt>
                <c:pt idx="1">
                  <c:v>522</c:v>
                </c:pt>
                <c:pt idx="2">
                  <c:v>1719</c:v>
                </c:pt>
                <c:pt idx="3">
                  <c:v>2932</c:v>
                </c:pt>
                <c:pt idx="4">
                  <c:v>3397</c:v>
                </c:pt>
                <c:pt idx="5">
                  <c:v>2390</c:v>
                </c:pt>
                <c:pt idx="6">
                  <c:v>1894</c:v>
                </c:pt>
                <c:pt idx="7">
                  <c:v>1955</c:v>
                </c:pt>
                <c:pt idx="8">
                  <c:v>2084</c:v>
                </c:pt>
                <c:pt idx="9">
                  <c:v>1955</c:v>
                </c:pt>
                <c:pt idx="10">
                  <c:v>1941</c:v>
                </c:pt>
                <c:pt idx="11">
                  <c:v>1594</c:v>
                </c:pt>
                <c:pt idx="12">
                  <c:v>894</c:v>
                </c:pt>
                <c:pt idx="13">
                  <c:v>361</c:v>
                </c:pt>
                <c:pt idx="14">
                  <c:v>160</c:v>
                </c:pt>
                <c:pt idx="15">
                  <c:v>78</c:v>
                </c:pt>
                <c:pt idx="1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D-4FAB-81D7-49F68AE31596}"/>
            </c:ext>
          </c:extLst>
        </c:ser>
        <c:ser>
          <c:idx val="1"/>
          <c:order val="1"/>
          <c:tx>
            <c:strRef>
              <c:f>'Table 8.46'!$S$62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8.46'!$Y$63:$Y$79</c:f>
              <c:numCache>
                <c:formatCode>#,##0</c:formatCode>
                <c:ptCount val="17"/>
                <c:pt idx="0">
                  <c:v>13</c:v>
                </c:pt>
                <c:pt idx="1">
                  <c:v>626</c:v>
                </c:pt>
                <c:pt idx="2">
                  <c:v>1691</c:v>
                </c:pt>
                <c:pt idx="3">
                  <c:v>2639</c:v>
                </c:pt>
                <c:pt idx="4">
                  <c:v>2991</c:v>
                </c:pt>
                <c:pt idx="5">
                  <c:v>2098</c:v>
                </c:pt>
                <c:pt idx="6">
                  <c:v>1815</c:v>
                </c:pt>
                <c:pt idx="7">
                  <c:v>1889</c:v>
                </c:pt>
                <c:pt idx="8">
                  <c:v>2179</c:v>
                </c:pt>
                <c:pt idx="9">
                  <c:v>1949</c:v>
                </c:pt>
                <c:pt idx="10">
                  <c:v>1963</c:v>
                </c:pt>
                <c:pt idx="11">
                  <c:v>1421</c:v>
                </c:pt>
                <c:pt idx="12">
                  <c:v>624</c:v>
                </c:pt>
                <c:pt idx="13">
                  <c:v>272</c:v>
                </c:pt>
                <c:pt idx="14">
                  <c:v>108</c:v>
                </c:pt>
                <c:pt idx="15">
                  <c:v>62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D-4FAB-81D7-49F68AE31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8.46'!$Y$83:$Y$90</c:f>
              <c:numCache>
                <c:formatCode>#,##0</c:formatCode>
                <c:ptCount val="8"/>
                <c:pt idx="0">
                  <c:v>1776</c:v>
                </c:pt>
                <c:pt idx="1">
                  <c:v>1448</c:v>
                </c:pt>
                <c:pt idx="2">
                  <c:v>2498</c:v>
                </c:pt>
                <c:pt idx="3">
                  <c:v>814</c:v>
                </c:pt>
                <c:pt idx="4">
                  <c:v>560</c:v>
                </c:pt>
                <c:pt idx="5">
                  <c:v>830</c:v>
                </c:pt>
                <c:pt idx="6">
                  <c:v>1702</c:v>
                </c:pt>
                <c:pt idx="7">
                  <c:v>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0-4C22-9C80-7E487CF21307}"/>
            </c:ext>
          </c:extLst>
        </c:ser>
        <c:ser>
          <c:idx val="1"/>
          <c:order val="1"/>
          <c:tx>
            <c:strRef>
              <c:f>'Table 8.46'!$S$92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8.46'!$Y$93:$Y$100</c:f>
              <c:numCache>
                <c:formatCode>#,##0</c:formatCode>
                <c:ptCount val="8"/>
                <c:pt idx="0">
                  <c:v>1162</c:v>
                </c:pt>
                <c:pt idx="1">
                  <c:v>2728</c:v>
                </c:pt>
                <c:pt idx="2">
                  <c:v>450</c:v>
                </c:pt>
                <c:pt idx="3">
                  <c:v>2043</c:v>
                </c:pt>
                <c:pt idx="4">
                  <c:v>2307</c:v>
                </c:pt>
                <c:pt idx="5">
                  <c:v>1613</c:v>
                </c:pt>
                <c:pt idx="6">
                  <c:v>130</c:v>
                </c:pt>
                <c:pt idx="7">
                  <c:v>1540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0-4C22-9C80-7E487CF21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8.46'!$U$8:$Y$8</c:f>
              <c:numCache>
                <c:formatCode>#,##0</c:formatCode>
                <c:ptCount val="5"/>
                <c:pt idx="1">
                  <c:v>31939.23</c:v>
                </c:pt>
                <c:pt idx="2">
                  <c:v>33897</c:v>
                </c:pt>
                <c:pt idx="3">
                  <c:v>33814</c:v>
                </c:pt>
                <c:pt idx="4">
                  <c:v>35457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67-49DF-8B78-56F69AFAFE9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67-49DF-8B78-56F69AFAF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8.46'!$V$4:$Z$4</c:f>
              <c:numCache>
                <c:formatCode>#,##0</c:formatCode>
                <c:ptCount val="5"/>
                <c:pt idx="0">
                  <c:v>36990</c:v>
                </c:pt>
                <c:pt idx="1">
                  <c:v>38009</c:v>
                </c:pt>
                <c:pt idx="2">
                  <c:v>41508</c:v>
                </c:pt>
                <c:pt idx="3">
                  <c:v>46437</c:v>
                </c:pt>
                <c:pt idx="4">
                  <c:v>46772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D-4218-8713-7744245A3E37}"/>
            </c:ext>
          </c:extLst>
        </c:ser>
        <c:ser>
          <c:idx val="1"/>
          <c:order val="1"/>
          <c:tx>
            <c:strRef>
              <c:f>'Table 8.46'!$S$7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8.46'!$V$7:$Z$7</c:f>
              <c:numCache>
                <c:formatCode>#,##0</c:formatCode>
                <c:ptCount val="5"/>
                <c:pt idx="0">
                  <c:v>25480</c:v>
                </c:pt>
                <c:pt idx="1">
                  <c:v>26256</c:v>
                </c:pt>
                <c:pt idx="2">
                  <c:v>28059</c:v>
                </c:pt>
                <c:pt idx="3">
                  <c:v>31362</c:v>
                </c:pt>
                <c:pt idx="4">
                  <c:v>30953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D-4218-8713-7744245A3E37}"/>
            </c:ext>
          </c:extLst>
        </c:ser>
        <c:ser>
          <c:idx val="2"/>
          <c:order val="2"/>
          <c:tx>
            <c:strRef>
              <c:f>'Table 8.46'!$S$11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8.46'!$V$11:$Z$11</c:f>
              <c:numCache>
                <c:formatCode>#,##0</c:formatCode>
                <c:ptCount val="5"/>
                <c:pt idx="0">
                  <c:v>32909</c:v>
                </c:pt>
                <c:pt idx="1">
                  <c:v>33771</c:v>
                </c:pt>
                <c:pt idx="2">
                  <c:v>36888</c:v>
                </c:pt>
                <c:pt idx="3">
                  <c:v>40941</c:v>
                </c:pt>
                <c:pt idx="4">
                  <c:v>41882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BD-4218-8713-7744245A3E37}"/>
            </c:ext>
          </c:extLst>
        </c:ser>
        <c:ser>
          <c:idx val="3"/>
          <c:order val="3"/>
          <c:tx>
            <c:strRef>
              <c:f>'Table 8.46'!$S$12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8.46'!$V$12:$Z$12</c:f>
              <c:numCache>
                <c:formatCode>#,##0</c:formatCode>
                <c:ptCount val="5"/>
                <c:pt idx="0">
                  <c:v>4084</c:v>
                </c:pt>
                <c:pt idx="1">
                  <c:v>4235</c:v>
                </c:pt>
                <c:pt idx="2">
                  <c:v>4620</c:v>
                </c:pt>
                <c:pt idx="3">
                  <c:v>5497</c:v>
                </c:pt>
                <c:pt idx="4">
                  <c:v>4892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BD-4218-8713-7744245A3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8.46'!$AB$15:$AB$33</c:f>
              <c:numCache>
                <c:formatCode>0.0%</c:formatCode>
                <c:ptCount val="19"/>
                <c:pt idx="0">
                  <c:v>0.10119302146583425</c:v>
                </c:pt>
                <c:pt idx="1">
                  <c:v>5.6657829470623446E-3</c:v>
                </c:pt>
                <c:pt idx="2">
                  <c:v>5.5460531942187634E-2</c:v>
                </c:pt>
                <c:pt idx="3">
                  <c:v>8.0603780039339781E-3</c:v>
                </c:pt>
                <c:pt idx="4">
                  <c:v>6.3093303685965968E-2</c:v>
                </c:pt>
                <c:pt idx="5">
                  <c:v>3.5106473958778757E-2</c:v>
                </c:pt>
                <c:pt idx="6">
                  <c:v>9.8712905156931499E-2</c:v>
                </c:pt>
                <c:pt idx="7">
                  <c:v>7.2885487043530317E-2</c:v>
                </c:pt>
                <c:pt idx="8">
                  <c:v>3.5020952706747627E-2</c:v>
                </c:pt>
                <c:pt idx="9">
                  <c:v>6.4996151543658598E-3</c:v>
                </c:pt>
                <c:pt idx="10">
                  <c:v>2.197896177200034E-2</c:v>
                </c:pt>
                <c:pt idx="11">
                  <c:v>1.5265543487556658E-2</c:v>
                </c:pt>
                <c:pt idx="12">
                  <c:v>4.1221243479004535E-2</c:v>
                </c:pt>
                <c:pt idx="13">
                  <c:v>0.10290344650645686</c:v>
                </c:pt>
                <c:pt idx="14">
                  <c:v>7.1175062002907727E-2</c:v>
                </c:pt>
                <c:pt idx="15">
                  <c:v>4.7549816129308135E-2</c:v>
                </c:pt>
                <c:pt idx="16">
                  <c:v>0.10452835029504833</c:v>
                </c:pt>
                <c:pt idx="17">
                  <c:v>1.2721286239630548E-2</c:v>
                </c:pt>
                <c:pt idx="18">
                  <c:v>2.6169503121525699E-2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B3-43E0-93DE-1E01CFBCB7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B3-43E0-93DE-1E01CFBCB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8.46'!$Z$44:$Z$60</c:f>
              <c:numCache>
                <c:formatCode>#,##0</c:formatCode>
                <c:ptCount val="17"/>
                <c:pt idx="0">
                  <c:v>5</c:v>
                </c:pt>
                <c:pt idx="1">
                  <c:v>512</c:v>
                </c:pt>
                <c:pt idx="2">
                  <c:v>1691</c:v>
                </c:pt>
                <c:pt idx="3">
                  <c:v>3004</c:v>
                </c:pt>
                <c:pt idx="4">
                  <c:v>3738</c:v>
                </c:pt>
                <c:pt idx="5">
                  <c:v>2569</c:v>
                </c:pt>
                <c:pt idx="6">
                  <c:v>1913</c:v>
                </c:pt>
                <c:pt idx="7">
                  <c:v>1827</c:v>
                </c:pt>
                <c:pt idx="8">
                  <c:v>2013</c:v>
                </c:pt>
                <c:pt idx="9">
                  <c:v>1860</c:v>
                </c:pt>
                <c:pt idx="10">
                  <c:v>1834</c:v>
                </c:pt>
                <c:pt idx="11">
                  <c:v>1616</c:v>
                </c:pt>
                <c:pt idx="12">
                  <c:v>855</c:v>
                </c:pt>
                <c:pt idx="13">
                  <c:v>371</c:v>
                </c:pt>
                <c:pt idx="14">
                  <c:v>111</c:v>
                </c:pt>
                <c:pt idx="15">
                  <c:v>66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C-4AE1-8257-EBC0A25B1354}"/>
            </c:ext>
          </c:extLst>
        </c:ser>
        <c:ser>
          <c:idx val="1"/>
          <c:order val="1"/>
          <c:tx>
            <c:strRef>
              <c:f>'Table 8.46'!$S$62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8.46'!$Z$63:$Z$79</c:f>
              <c:numCache>
                <c:formatCode>#,##0</c:formatCode>
                <c:ptCount val="17"/>
                <c:pt idx="0">
                  <c:v>8</c:v>
                </c:pt>
                <c:pt idx="1">
                  <c:v>652</c:v>
                </c:pt>
                <c:pt idx="2">
                  <c:v>1660</c:v>
                </c:pt>
                <c:pt idx="3">
                  <c:v>2739</c:v>
                </c:pt>
                <c:pt idx="4">
                  <c:v>3182</c:v>
                </c:pt>
                <c:pt idx="5">
                  <c:v>2268</c:v>
                </c:pt>
                <c:pt idx="6">
                  <c:v>1989</c:v>
                </c:pt>
                <c:pt idx="7">
                  <c:v>1814</c:v>
                </c:pt>
                <c:pt idx="8">
                  <c:v>2175</c:v>
                </c:pt>
                <c:pt idx="9">
                  <c:v>1933</c:v>
                </c:pt>
                <c:pt idx="10">
                  <c:v>1905</c:v>
                </c:pt>
                <c:pt idx="11">
                  <c:v>1412</c:v>
                </c:pt>
                <c:pt idx="12">
                  <c:v>597</c:v>
                </c:pt>
                <c:pt idx="13">
                  <c:v>268</c:v>
                </c:pt>
                <c:pt idx="14">
                  <c:v>80</c:v>
                </c:pt>
                <c:pt idx="15">
                  <c:v>43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C-4AE1-8257-EBC0A25B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8.46'!$Z$83:$Z$90</c:f>
              <c:numCache>
                <c:formatCode>#,##0</c:formatCode>
                <c:ptCount val="8"/>
                <c:pt idx="0">
                  <c:v>1771</c:v>
                </c:pt>
                <c:pt idx="1">
                  <c:v>1454</c:v>
                </c:pt>
                <c:pt idx="2">
                  <c:v>2563</c:v>
                </c:pt>
                <c:pt idx="3">
                  <c:v>813</c:v>
                </c:pt>
                <c:pt idx="4">
                  <c:v>537</c:v>
                </c:pt>
                <c:pt idx="5">
                  <c:v>847</c:v>
                </c:pt>
                <c:pt idx="6">
                  <c:v>1698</c:v>
                </c:pt>
                <c:pt idx="7">
                  <c:v>2823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89-4DE0-B6CD-1B528B8BBFE2}"/>
            </c:ext>
          </c:extLst>
        </c:ser>
        <c:ser>
          <c:idx val="1"/>
          <c:order val="1"/>
          <c:tx>
            <c:strRef>
              <c:f>'Table 8.46'!$S$92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8.46'!$Z$93:$Z$100</c:f>
              <c:numCache>
                <c:formatCode>#,##0</c:formatCode>
                <c:ptCount val="8"/>
                <c:pt idx="0">
                  <c:v>1162</c:v>
                </c:pt>
                <c:pt idx="1">
                  <c:v>2735</c:v>
                </c:pt>
                <c:pt idx="2">
                  <c:v>457</c:v>
                </c:pt>
                <c:pt idx="3">
                  <c:v>2161</c:v>
                </c:pt>
                <c:pt idx="4">
                  <c:v>2301</c:v>
                </c:pt>
                <c:pt idx="5">
                  <c:v>1628</c:v>
                </c:pt>
                <c:pt idx="6">
                  <c:v>143</c:v>
                </c:pt>
                <c:pt idx="7">
                  <c:v>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89-4DE0-B6CD-1B528B8BB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8.5'!$V$4:$Z$4</c:f>
              <c:numCache>
                <c:formatCode>#,##0</c:formatCode>
                <c:ptCount val="5"/>
                <c:pt idx="0">
                  <c:v>20765</c:v>
                </c:pt>
                <c:pt idx="1">
                  <c:v>21014</c:v>
                </c:pt>
                <c:pt idx="2">
                  <c:v>22533</c:v>
                </c:pt>
                <c:pt idx="3">
                  <c:v>23996</c:v>
                </c:pt>
                <c:pt idx="4">
                  <c:v>24821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B7-4D95-ACA0-E4E32226C300}"/>
            </c:ext>
          </c:extLst>
        </c:ser>
        <c:ser>
          <c:idx val="1"/>
          <c:order val="1"/>
          <c:tx>
            <c:strRef>
              <c:f>'Table 8.5'!$S$7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8.5'!$V$7:$Z$7</c:f>
              <c:numCache>
                <c:formatCode>#,##0</c:formatCode>
                <c:ptCount val="5"/>
                <c:pt idx="0">
                  <c:v>15046</c:v>
                </c:pt>
                <c:pt idx="1">
                  <c:v>15361</c:v>
                </c:pt>
                <c:pt idx="2">
                  <c:v>16263</c:v>
                </c:pt>
                <c:pt idx="3">
                  <c:v>17295</c:v>
                </c:pt>
                <c:pt idx="4">
                  <c:v>17682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B7-4D95-ACA0-E4E32226C300}"/>
            </c:ext>
          </c:extLst>
        </c:ser>
        <c:ser>
          <c:idx val="2"/>
          <c:order val="2"/>
          <c:tx>
            <c:strRef>
              <c:f>'Table 8.5'!$S$11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8.5'!$V$11:$Z$11</c:f>
              <c:numCache>
                <c:formatCode>#,##0</c:formatCode>
                <c:ptCount val="5"/>
                <c:pt idx="0">
                  <c:v>17146</c:v>
                </c:pt>
                <c:pt idx="1">
                  <c:v>17324</c:v>
                </c:pt>
                <c:pt idx="2">
                  <c:v>18666</c:v>
                </c:pt>
                <c:pt idx="3">
                  <c:v>19877</c:v>
                </c:pt>
                <c:pt idx="4">
                  <c:v>20683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B7-4D95-ACA0-E4E32226C300}"/>
            </c:ext>
          </c:extLst>
        </c:ser>
        <c:ser>
          <c:idx val="3"/>
          <c:order val="3"/>
          <c:tx>
            <c:strRef>
              <c:f>'Table 8.5'!$S$12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8.5'!$V$12:$Z$12</c:f>
              <c:numCache>
                <c:formatCode>#,##0</c:formatCode>
                <c:ptCount val="5"/>
                <c:pt idx="0">
                  <c:v>3620</c:v>
                </c:pt>
                <c:pt idx="1">
                  <c:v>3689</c:v>
                </c:pt>
                <c:pt idx="2">
                  <c:v>3867</c:v>
                </c:pt>
                <c:pt idx="3">
                  <c:v>4120</c:v>
                </c:pt>
                <c:pt idx="4">
                  <c:v>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B7-4D95-ACA0-E4E32226C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8.46'!$V$8:$Z$8</c:f>
              <c:numCache>
                <c:formatCode>#,##0</c:formatCode>
                <c:ptCount val="5"/>
                <c:pt idx="0">
                  <c:v>31939.23</c:v>
                </c:pt>
                <c:pt idx="1">
                  <c:v>33897</c:v>
                </c:pt>
                <c:pt idx="2">
                  <c:v>33814</c:v>
                </c:pt>
                <c:pt idx="3">
                  <c:v>35457</c:v>
                </c:pt>
                <c:pt idx="4">
                  <c:v>35040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A-4AC5-B323-6B46B16F18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A-4AC5-B323-6B46B16F1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8.47'!$U$4:$Y$4</c:f>
              <c:numCache>
                <c:formatCode>#,##0</c:formatCode>
                <c:ptCount val="5"/>
                <c:pt idx="1">
                  <c:v>28247</c:v>
                </c:pt>
                <c:pt idx="2">
                  <c:v>28889</c:v>
                </c:pt>
                <c:pt idx="3">
                  <c:v>31442</c:v>
                </c:pt>
                <c:pt idx="4">
                  <c:v>32895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A-4C32-A86B-CE248D223D75}"/>
            </c:ext>
          </c:extLst>
        </c:ser>
        <c:ser>
          <c:idx val="1"/>
          <c:order val="1"/>
          <c:tx>
            <c:strRef>
              <c:f>'Table 8.47'!$S$7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8.47'!$U$7:$Y$7</c:f>
              <c:numCache>
                <c:formatCode>#,##0</c:formatCode>
                <c:ptCount val="5"/>
                <c:pt idx="1">
                  <c:v>20712</c:v>
                </c:pt>
                <c:pt idx="2">
                  <c:v>21203</c:v>
                </c:pt>
                <c:pt idx="3">
                  <c:v>22664</c:v>
                </c:pt>
                <c:pt idx="4">
                  <c:v>24042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A-4C32-A86B-CE248D223D75}"/>
            </c:ext>
          </c:extLst>
        </c:ser>
        <c:ser>
          <c:idx val="2"/>
          <c:order val="2"/>
          <c:tx>
            <c:strRef>
              <c:f>'Table 8.47'!$S$11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8.47'!$U$11:$Y$11</c:f>
              <c:numCache>
                <c:formatCode>#,##0</c:formatCode>
                <c:ptCount val="5"/>
                <c:pt idx="1">
                  <c:v>25457</c:v>
                </c:pt>
                <c:pt idx="2">
                  <c:v>26005</c:v>
                </c:pt>
                <c:pt idx="3">
                  <c:v>28376</c:v>
                </c:pt>
                <c:pt idx="4">
                  <c:v>29669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A-4C32-A86B-CE248D223D75}"/>
            </c:ext>
          </c:extLst>
        </c:ser>
        <c:ser>
          <c:idx val="3"/>
          <c:order val="3"/>
          <c:tx>
            <c:strRef>
              <c:f>'Table 8.47'!$S$12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8.47'!$U$12:$Y$12</c:f>
              <c:numCache>
                <c:formatCode>#,##0</c:formatCode>
                <c:ptCount val="5"/>
                <c:pt idx="1">
                  <c:v>2793</c:v>
                </c:pt>
                <c:pt idx="2">
                  <c:v>2884</c:v>
                </c:pt>
                <c:pt idx="3">
                  <c:v>3066</c:v>
                </c:pt>
                <c:pt idx="4">
                  <c:v>3225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1A-4C32-A86B-CE248D223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8.47'!$AB$15:$AB$33</c:f>
              <c:numCache>
                <c:formatCode>0.0%</c:formatCode>
                <c:ptCount val="19"/>
                <c:pt idx="0">
                  <c:v>2.1687583135735353E-2</c:v>
                </c:pt>
                <c:pt idx="1">
                  <c:v>4.5688508472615814E-3</c:v>
                </c:pt>
                <c:pt idx="2">
                  <c:v>7.5443872534844719E-2</c:v>
                </c:pt>
                <c:pt idx="3">
                  <c:v>9.0798681394945353E-3</c:v>
                </c:pt>
                <c:pt idx="4">
                  <c:v>0.11196576253542305</c:v>
                </c:pt>
                <c:pt idx="5">
                  <c:v>4.1119657625354231E-2</c:v>
                </c:pt>
                <c:pt idx="6">
                  <c:v>8.3945405124052977E-2</c:v>
                </c:pt>
                <c:pt idx="7">
                  <c:v>6.7491758718408415E-2</c:v>
                </c:pt>
                <c:pt idx="8">
                  <c:v>5.4884043722167604E-2</c:v>
                </c:pt>
                <c:pt idx="9">
                  <c:v>8.7039500318084554E-3</c:v>
                </c:pt>
                <c:pt idx="10">
                  <c:v>3.3283210918975188E-2</c:v>
                </c:pt>
                <c:pt idx="11">
                  <c:v>1.4545139089699843E-2</c:v>
                </c:pt>
                <c:pt idx="12">
                  <c:v>4.7105430570817189E-2</c:v>
                </c:pt>
                <c:pt idx="13">
                  <c:v>8.0533225377363946E-2</c:v>
                </c:pt>
                <c:pt idx="14">
                  <c:v>9.4933780579492227E-2</c:v>
                </c:pt>
                <c:pt idx="15">
                  <c:v>4.641142791047366E-2</c:v>
                </c:pt>
                <c:pt idx="16">
                  <c:v>0.10731016135561854</c:v>
                </c:pt>
                <c:pt idx="17">
                  <c:v>1.6887398068359261E-2</c:v>
                </c:pt>
                <c:pt idx="18">
                  <c:v>3.441096524203343E-2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E-442C-AB22-21EB1D301C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E-442C-AB22-21EB1D301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8.47'!$Y$44:$Y$60</c:f>
              <c:numCache>
                <c:formatCode>#,##0</c:formatCode>
                <c:ptCount val="17"/>
                <c:pt idx="0">
                  <c:v>9</c:v>
                </c:pt>
                <c:pt idx="1">
                  <c:v>349</c:v>
                </c:pt>
                <c:pt idx="2">
                  <c:v>1103</c:v>
                </c:pt>
                <c:pt idx="3">
                  <c:v>1541</c:v>
                </c:pt>
                <c:pt idx="4">
                  <c:v>2044</c:v>
                </c:pt>
                <c:pt idx="5">
                  <c:v>2055</c:v>
                </c:pt>
                <c:pt idx="6">
                  <c:v>1661</c:v>
                </c:pt>
                <c:pt idx="7">
                  <c:v>1643</c:v>
                </c:pt>
                <c:pt idx="8">
                  <c:v>1784</c:v>
                </c:pt>
                <c:pt idx="9">
                  <c:v>1619</c:v>
                </c:pt>
                <c:pt idx="10">
                  <c:v>1547</c:v>
                </c:pt>
                <c:pt idx="11">
                  <c:v>1097</c:v>
                </c:pt>
                <c:pt idx="12">
                  <c:v>570</c:v>
                </c:pt>
                <c:pt idx="13">
                  <c:v>194</c:v>
                </c:pt>
                <c:pt idx="14">
                  <c:v>91</c:v>
                </c:pt>
                <c:pt idx="15">
                  <c:v>32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3E-4B8C-AC94-B8F44779CBE5}"/>
            </c:ext>
          </c:extLst>
        </c:ser>
        <c:ser>
          <c:idx val="1"/>
          <c:order val="1"/>
          <c:tx>
            <c:strRef>
              <c:f>'Table 8.47'!$S$62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8.47'!$Y$63:$Y$79</c:f>
              <c:numCache>
                <c:formatCode>#,##0</c:formatCode>
                <c:ptCount val="17"/>
                <c:pt idx="0">
                  <c:v>11</c:v>
                </c:pt>
                <c:pt idx="1">
                  <c:v>381</c:v>
                </c:pt>
                <c:pt idx="2">
                  <c:v>1045</c:v>
                </c:pt>
                <c:pt idx="3">
                  <c:v>1423</c:v>
                </c:pt>
                <c:pt idx="4">
                  <c:v>1726</c:v>
                </c:pt>
                <c:pt idx="5">
                  <c:v>1677</c:v>
                </c:pt>
                <c:pt idx="6">
                  <c:v>1523</c:v>
                </c:pt>
                <c:pt idx="7">
                  <c:v>1559</c:v>
                </c:pt>
                <c:pt idx="8">
                  <c:v>1731</c:v>
                </c:pt>
                <c:pt idx="9">
                  <c:v>1530</c:v>
                </c:pt>
                <c:pt idx="10">
                  <c:v>1363</c:v>
                </c:pt>
                <c:pt idx="11">
                  <c:v>914</c:v>
                </c:pt>
                <c:pt idx="12">
                  <c:v>373</c:v>
                </c:pt>
                <c:pt idx="13">
                  <c:v>137</c:v>
                </c:pt>
                <c:pt idx="14">
                  <c:v>72</c:v>
                </c:pt>
                <c:pt idx="15">
                  <c:v>24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3E-4B8C-AC94-B8F44779C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8.47'!$Y$83:$Y$90</c:f>
              <c:numCache>
                <c:formatCode>#,##0</c:formatCode>
                <c:ptCount val="8"/>
                <c:pt idx="0">
                  <c:v>1508</c:v>
                </c:pt>
                <c:pt idx="1">
                  <c:v>950</c:v>
                </c:pt>
                <c:pt idx="2">
                  <c:v>2847</c:v>
                </c:pt>
                <c:pt idx="3">
                  <c:v>805</c:v>
                </c:pt>
                <c:pt idx="4">
                  <c:v>534</c:v>
                </c:pt>
                <c:pt idx="5">
                  <c:v>537</c:v>
                </c:pt>
                <c:pt idx="6">
                  <c:v>1656</c:v>
                </c:pt>
                <c:pt idx="7">
                  <c:v>1666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5-47A1-A007-7A75F6C8C918}"/>
            </c:ext>
          </c:extLst>
        </c:ser>
        <c:ser>
          <c:idx val="1"/>
          <c:order val="1"/>
          <c:tx>
            <c:strRef>
              <c:f>'Table 8.47'!$S$92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8.47'!$Y$93:$Y$100</c:f>
              <c:numCache>
                <c:formatCode>#,##0</c:formatCode>
                <c:ptCount val="8"/>
                <c:pt idx="0">
                  <c:v>970</c:v>
                </c:pt>
                <c:pt idx="1">
                  <c:v>1729</c:v>
                </c:pt>
                <c:pt idx="2">
                  <c:v>437</c:v>
                </c:pt>
                <c:pt idx="3">
                  <c:v>1914</c:v>
                </c:pt>
                <c:pt idx="4">
                  <c:v>2181</c:v>
                </c:pt>
                <c:pt idx="5">
                  <c:v>1178</c:v>
                </c:pt>
                <c:pt idx="6">
                  <c:v>158</c:v>
                </c:pt>
                <c:pt idx="7">
                  <c:v>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5-47A1-A007-7A75F6C8C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8.47'!$U$8:$Y$8</c:f>
              <c:numCache>
                <c:formatCode>#,##0</c:formatCode>
                <c:ptCount val="5"/>
                <c:pt idx="1">
                  <c:v>41562.67</c:v>
                </c:pt>
                <c:pt idx="2">
                  <c:v>43228.21</c:v>
                </c:pt>
                <c:pt idx="3">
                  <c:v>43866.36</c:v>
                </c:pt>
                <c:pt idx="4">
                  <c:v>45572.7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3-4E68-AB54-92DA678CB7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43-4E68-AB54-92DA678CB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8.47'!$V$4:$Z$4</c:f>
              <c:numCache>
                <c:formatCode>#,##0</c:formatCode>
                <c:ptCount val="5"/>
                <c:pt idx="0">
                  <c:v>28247</c:v>
                </c:pt>
                <c:pt idx="1">
                  <c:v>28889</c:v>
                </c:pt>
                <c:pt idx="2">
                  <c:v>31442</c:v>
                </c:pt>
                <c:pt idx="3">
                  <c:v>32895</c:v>
                </c:pt>
                <c:pt idx="4">
                  <c:v>34579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0-4C3F-9B63-E64ADB845FB2}"/>
            </c:ext>
          </c:extLst>
        </c:ser>
        <c:ser>
          <c:idx val="1"/>
          <c:order val="1"/>
          <c:tx>
            <c:strRef>
              <c:f>'Table 8.47'!$S$7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8.47'!$V$7:$Z$7</c:f>
              <c:numCache>
                <c:formatCode>#,##0</c:formatCode>
                <c:ptCount val="5"/>
                <c:pt idx="0">
                  <c:v>20712</c:v>
                </c:pt>
                <c:pt idx="1">
                  <c:v>21203</c:v>
                </c:pt>
                <c:pt idx="2">
                  <c:v>22664</c:v>
                </c:pt>
                <c:pt idx="3">
                  <c:v>24042</c:v>
                </c:pt>
                <c:pt idx="4">
                  <c:v>25040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D0-4C3F-9B63-E64ADB845FB2}"/>
            </c:ext>
          </c:extLst>
        </c:ser>
        <c:ser>
          <c:idx val="2"/>
          <c:order val="2"/>
          <c:tx>
            <c:strRef>
              <c:f>'Table 8.47'!$S$11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8.47'!$V$11:$Z$11</c:f>
              <c:numCache>
                <c:formatCode>#,##0</c:formatCode>
                <c:ptCount val="5"/>
                <c:pt idx="0">
                  <c:v>25457</c:v>
                </c:pt>
                <c:pt idx="1">
                  <c:v>26005</c:v>
                </c:pt>
                <c:pt idx="2">
                  <c:v>28376</c:v>
                </c:pt>
                <c:pt idx="3">
                  <c:v>29669</c:v>
                </c:pt>
                <c:pt idx="4">
                  <c:v>31291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D0-4C3F-9B63-E64ADB845FB2}"/>
            </c:ext>
          </c:extLst>
        </c:ser>
        <c:ser>
          <c:idx val="3"/>
          <c:order val="3"/>
          <c:tx>
            <c:strRef>
              <c:f>'Table 8.47'!$S$12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8.47'!$V$12:$Z$12</c:f>
              <c:numCache>
                <c:formatCode>#,##0</c:formatCode>
                <c:ptCount val="5"/>
                <c:pt idx="0">
                  <c:v>2793</c:v>
                </c:pt>
                <c:pt idx="1">
                  <c:v>2884</c:v>
                </c:pt>
                <c:pt idx="2">
                  <c:v>3066</c:v>
                </c:pt>
                <c:pt idx="3">
                  <c:v>3225</c:v>
                </c:pt>
                <c:pt idx="4">
                  <c:v>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D0-4C3F-9B63-E64ADB845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8.47'!$AB$15:$AB$33</c:f>
              <c:numCache>
                <c:formatCode>0.0%</c:formatCode>
                <c:ptCount val="19"/>
                <c:pt idx="0">
                  <c:v>2.1687583135735353E-2</c:v>
                </c:pt>
                <c:pt idx="1">
                  <c:v>4.5688508472615814E-3</c:v>
                </c:pt>
                <c:pt idx="2">
                  <c:v>7.5443872534844719E-2</c:v>
                </c:pt>
                <c:pt idx="3">
                  <c:v>9.0798681394945353E-3</c:v>
                </c:pt>
                <c:pt idx="4">
                  <c:v>0.11196576253542305</c:v>
                </c:pt>
                <c:pt idx="5">
                  <c:v>4.1119657625354231E-2</c:v>
                </c:pt>
                <c:pt idx="6">
                  <c:v>8.3945405124052977E-2</c:v>
                </c:pt>
                <c:pt idx="7">
                  <c:v>6.7491758718408415E-2</c:v>
                </c:pt>
                <c:pt idx="8">
                  <c:v>5.4884043722167604E-2</c:v>
                </c:pt>
                <c:pt idx="9">
                  <c:v>8.7039500318084554E-3</c:v>
                </c:pt>
                <c:pt idx="10">
                  <c:v>3.3283210918975188E-2</c:v>
                </c:pt>
                <c:pt idx="11">
                  <c:v>1.4545139089699843E-2</c:v>
                </c:pt>
                <c:pt idx="12">
                  <c:v>4.7105430570817189E-2</c:v>
                </c:pt>
                <c:pt idx="13">
                  <c:v>8.0533225377363946E-2</c:v>
                </c:pt>
                <c:pt idx="14">
                  <c:v>9.4933780579492227E-2</c:v>
                </c:pt>
                <c:pt idx="15">
                  <c:v>4.641142791047366E-2</c:v>
                </c:pt>
                <c:pt idx="16">
                  <c:v>0.10731016135561854</c:v>
                </c:pt>
                <c:pt idx="17">
                  <c:v>1.6887398068359261E-2</c:v>
                </c:pt>
                <c:pt idx="18">
                  <c:v>3.441096524203343E-2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E5-4E98-97F8-20588E03FE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E5-4E98-97F8-20588E03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8.47'!$Z$44:$Z$60</c:f>
              <c:numCache>
                <c:formatCode>#,##0</c:formatCode>
                <c:ptCount val="17"/>
                <c:pt idx="0">
                  <c:v>5</c:v>
                </c:pt>
                <c:pt idx="1">
                  <c:v>374</c:v>
                </c:pt>
                <c:pt idx="2">
                  <c:v>1121</c:v>
                </c:pt>
                <c:pt idx="3">
                  <c:v>1616</c:v>
                </c:pt>
                <c:pt idx="4">
                  <c:v>2074</c:v>
                </c:pt>
                <c:pt idx="5">
                  <c:v>2185</c:v>
                </c:pt>
                <c:pt idx="6">
                  <c:v>1939</c:v>
                </c:pt>
                <c:pt idx="7">
                  <c:v>1574</c:v>
                </c:pt>
                <c:pt idx="8">
                  <c:v>1809</c:v>
                </c:pt>
                <c:pt idx="9">
                  <c:v>1680</c:v>
                </c:pt>
                <c:pt idx="10">
                  <c:v>1540</c:v>
                </c:pt>
                <c:pt idx="11">
                  <c:v>1050</c:v>
                </c:pt>
                <c:pt idx="12">
                  <c:v>601</c:v>
                </c:pt>
                <c:pt idx="13">
                  <c:v>208</c:v>
                </c:pt>
                <c:pt idx="14">
                  <c:v>88</c:v>
                </c:pt>
                <c:pt idx="15">
                  <c:v>35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7B-4DD0-8C55-C84F738FCFC6}"/>
            </c:ext>
          </c:extLst>
        </c:ser>
        <c:ser>
          <c:idx val="1"/>
          <c:order val="1"/>
          <c:tx>
            <c:strRef>
              <c:f>'Table 8.47'!$S$62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8.47'!$Z$63:$Z$79</c:f>
              <c:numCache>
                <c:formatCode>#,##0</c:formatCode>
                <c:ptCount val="17"/>
                <c:pt idx="0">
                  <c:v>10</c:v>
                </c:pt>
                <c:pt idx="1">
                  <c:v>425</c:v>
                </c:pt>
                <c:pt idx="2">
                  <c:v>1106</c:v>
                </c:pt>
                <c:pt idx="3">
                  <c:v>1522</c:v>
                </c:pt>
                <c:pt idx="4">
                  <c:v>1978</c:v>
                </c:pt>
                <c:pt idx="5">
                  <c:v>1885</c:v>
                </c:pt>
                <c:pt idx="6">
                  <c:v>1730</c:v>
                </c:pt>
                <c:pt idx="7">
                  <c:v>1562</c:v>
                </c:pt>
                <c:pt idx="8">
                  <c:v>1804</c:v>
                </c:pt>
                <c:pt idx="9">
                  <c:v>1576</c:v>
                </c:pt>
                <c:pt idx="10">
                  <c:v>1432</c:v>
                </c:pt>
                <c:pt idx="11">
                  <c:v>940</c:v>
                </c:pt>
                <c:pt idx="12">
                  <c:v>425</c:v>
                </c:pt>
                <c:pt idx="13">
                  <c:v>158</c:v>
                </c:pt>
                <c:pt idx="14">
                  <c:v>66</c:v>
                </c:pt>
                <c:pt idx="15">
                  <c:v>22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7B-4DD0-8C55-C84F738FC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8.47'!$Z$83:$Z$90</c:f>
              <c:numCache>
                <c:formatCode>#,##0</c:formatCode>
                <c:ptCount val="8"/>
                <c:pt idx="0">
                  <c:v>1537</c:v>
                </c:pt>
                <c:pt idx="1">
                  <c:v>1006</c:v>
                </c:pt>
                <c:pt idx="2">
                  <c:v>3044</c:v>
                </c:pt>
                <c:pt idx="3">
                  <c:v>868</c:v>
                </c:pt>
                <c:pt idx="4">
                  <c:v>560</c:v>
                </c:pt>
                <c:pt idx="5">
                  <c:v>544</c:v>
                </c:pt>
                <c:pt idx="6">
                  <c:v>1689</c:v>
                </c:pt>
                <c:pt idx="7">
                  <c:v>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3F-4707-99D8-BFEC988F1642}"/>
            </c:ext>
          </c:extLst>
        </c:ser>
        <c:ser>
          <c:idx val="1"/>
          <c:order val="1"/>
          <c:tx>
            <c:strRef>
              <c:f>'Table 8.47'!$S$92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8.47'!$Z$93:$Z$100</c:f>
              <c:numCache>
                <c:formatCode>#,##0</c:formatCode>
                <c:ptCount val="8"/>
                <c:pt idx="0">
                  <c:v>1031</c:v>
                </c:pt>
                <c:pt idx="1">
                  <c:v>1881</c:v>
                </c:pt>
                <c:pt idx="2">
                  <c:v>419</c:v>
                </c:pt>
                <c:pt idx="3">
                  <c:v>2069</c:v>
                </c:pt>
                <c:pt idx="4">
                  <c:v>2245</c:v>
                </c:pt>
                <c:pt idx="5">
                  <c:v>1229</c:v>
                </c:pt>
                <c:pt idx="6">
                  <c:v>182</c:v>
                </c:pt>
                <c:pt idx="7">
                  <c:v>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3F-4707-99D8-BFEC988F1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8.5'!$AB$15:$AB$33</c:f>
              <c:numCache>
                <c:formatCode>0.0%</c:formatCode>
                <c:ptCount val="19"/>
                <c:pt idx="0">
                  <c:v>3.0862207896857372E-2</c:v>
                </c:pt>
                <c:pt idx="1">
                  <c:v>3.6663980660757455E-3</c:v>
                </c:pt>
                <c:pt idx="2">
                  <c:v>4.5245769540692989E-2</c:v>
                </c:pt>
                <c:pt idx="3">
                  <c:v>1.4061240934730056E-2</c:v>
                </c:pt>
                <c:pt idx="4">
                  <c:v>0.10269943593875906</c:v>
                </c:pt>
                <c:pt idx="5">
                  <c:v>2.7437550362610797E-2</c:v>
                </c:pt>
                <c:pt idx="6">
                  <c:v>9.7058823529411767E-2</c:v>
                </c:pt>
                <c:pt idx="7">
                  <c:v>9.3674456083803384E-2</c:v>
                </c:pt>
                <c:pt idx="8">
                  <c:v>2.8646253021756649E-2</c:v>
                </c:pt>
                <c:pt idx="9">
                  <c:v>6.0032232070910555E-3</c:v>
                </c:pt>
                <c:pt idx="10">
                  <c:v>2.4939564867042706E-2</c:v>
                </c:pt>
                <c:pt idx="11">
                  <c:v>2.4657534246575342E-2</c:v>
                </c:pt>
                <c:pt idx="12">
                  <c:v>4.9798549556809027E-2</c:v>
                </c:pt>
                <c:pt idx="13">
                  <c:v>5.7252215954875098E-2</c:v>
                </c:pt>
                <c:pt idx="14">
                  <c:v>7.5382755842062846E-2</c:v>
                </c:pt>
                <c:pt idx="15">
                  <c:v>5.6446414182111201E-2</c:v>
                </c:pt>
                <c:pt idx="16">
                  <c:v>0.11659951651893634</c:v>
                </c:pt>
                <c:pt idx="17">
                  <c:v>3.9685737308622078E-2</c:v>
                </c:pt>
                <c:pt idx="18">
                  <c:v>3.8033843674456086E-2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1-4C9D-A2C8-310564E31BD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1-4C9D-A2C8-310564E31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8.47'!$V$8:$Z$8</c:f>
              <c:numCache>
                <c:formatCode>#,##0</c:formatCode>
                <c:ptCount val="5"/>
                <c:pt idx="0">
                  <c:v>41562.67</c:v>
                </c:pt>
                <c:pt idx="1">
                  <c:v>43228.21</c:v>
                </c:pt>
                <c:pt idx="2">
                  <c:v>43866.36</c:v>
                </c:pt>
                <c:pt idx="3">
                  <c:v>45572.7</c:v>
                </c:pt>
                <c:pt idx="4">
                  <c:v>46731.29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81-4A2A-9DF6-692BC63308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81-4A2A-9DF6-692BC6330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8.48'!$U$4:$Y$4</c:f>
              <c:numCache>
                <c:formatCode>#,##0</c:formatCode>
                <c:ptCount val="5"/>
                <c:pt idx="1">
                  <c:v>20425</c:v>
                </c:pt>
                <c:pt idx="2">
                  <c:v>20320</c:v>
                </c:pt>
                <c:pt idx="3">
                  <c:v>21249</c:v>
                </c:pt>
                <c:pt idx="4">
                  <c:v>22317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3F-4837-888B-20FE4AAEB0C2}"/>
            </c:ext>
          </c:extLst>
        </c:ser>
        <c:ser>
          <c:idx val="1"/>
          <c:order val="1"/>
          <c:tx>
            <c:strRef>
              <c:f>'Table 8.48'!$S$7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8.48'!$U$7:$Y$7</c:f>
              <c:numCache>
                <c:formatCode>#,##0</c:formatCode>
                <c:ptCount val="5"/>
                <c:pt idx="1">
                  <c:v>14541</c:v>
                </c:pt>
                <c:pt idx="2">
                  <c:v>14562</c:v>
                </c:pt>
                <c:pt idx="3">
                  <c:v>14912</c:v>
                </c:pt>
                <c:pt idx="4">
                  <c:v>15560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3F-4837-888B-20FE4AAEB0C2}"/>
            </c:ext>
          </c:extLst>
        </c:ser>
        <c:ser>
          <c:idx val="2"/>
          <c:order val="2"/>
          <c:tx>
            <c:strRef>
              <c:f>'Table 8.48'!$S$11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8.48'!$U$11:$Y$11</c:f>
              <c:numCache>
                <c:formatCode>#,##0</c:formatCode>
                <c:ptCount val="5"/>
                <c:pt idx="1">
                  <c:v>16968</c:v>
                </c:pt>
                <c:pt idx="2">
                  <c:v>16906</c:v>
                </c:pt>
                <c:pt idx="3">
                  <c:v>17852</c:v>
                </c:pt>
                <c:pt idx="4">
                  <c:v>18760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3F-4837-888B-20FE4AAEB0C2}"/>
            </c:ext>
          </c:extLst>
        </c:ser>
        <c:ser>
          <c:idx val="3"/>
          <c:order val="3"/>
          <c:tx>
            <c:strRef>
              <c:f>'Table 8.48'!$S$12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8.48'!$U$12:$Y$12</c:f>
              <c:numCache>
                <c:formatCode>#,##0</c:formatCode>
                <c:ptCount val="5"/>
                <c:pt idx="1">
                  <c:v>3460</c:v>
                </c:pt>
                <c:pt idx="2">
                  <c:v>3413</c:v>
                </c:pt>
                <c:pt idx="3">
                  <c:v>3397</c:v>
                </c:pt>
                <c:pt idx="4">
                  <c:v>3556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3F-4837-888B-20FE4AAEB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8.48'!$AB$15:$AB$33</c:f>
              <c:numCache>
                <c:formatCode>0.0%</c:formatCode>
                <c:ptCount val="19"/>
                <c:pt idx="0">
                  <c:v>9.6498445785335521E-2</c:v>
                </c:pt>
                <c:pt idx="1">
                  <c:v>2.0113366246114462E-3</c:v>
                </c:pt>
                <c:pt idx="2">
                  <c:v>9.846407021393308E-2</c:v>
                </c:pt>
                <c:pt idx="3">
                  <c:v>7.3139513622234413E-3</c:v>
                </c:pt>
                <c:pt idx="4">
                  <c:v>7.1082464801609069E-2</c:v>
                </c:pt>
                <c:pt idx="5">
                  <c:v>2.4638873651490218E-2</c:v>
                </c:pt>
                <c:pt idx="6">
                  <c:v>8.7538855366611809E-2</c:v>
                </c:pt>
                <c:pt idx="7">
                  <c:v>7.9676357652221613E-2</c:v>
                </c:pt>
                <c:pt idx="8">
                  <c:v>4.1369537392576337E-2</c:v>
                </c:pt>
                <c:pt idx="9">
                  <c:v>3.5655512890839275E-3</c:v>
                </c:pt>
                <c:pt idx="10">
                  <c:v>2.6284512707990492E-2</c:v>
                </c:pt>
                <c:pt idx="11">
                  <c:v>1.7416346681294569E-2</c:v>
                </c:pt>
                <c:pt idx="12">
                  <c:v>3.4558420186505762E-2</c:v>
                </c:pt>
                <c:pt idx="13">
                  <c:v>5.0831961967452918E-2</c:v>
                </c:pt>
                <c:pt idx="14">
                  <c:v>5.3391844944231118E-2</c:v>
                </c:pt>
                <c:pt idx="15">
                  <c:v>4.397513256536844E-2</c:v>
                </c:pt>
                <c:pt idx="16">
                  <c:v>0.112634850978241</c:v>
                </c:pt>
                <c:pt idx="17">
                  <c:v>1.755348326933626E-2</c:v>
                </c:pt>
                <c:pt idx="18">
                  <c:v>2.9758639605046627E-2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2-40BA-A81A-B94DD25ACD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2-40BA-A81A-B94DD25AC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8.48'!$Y$44:$Y$60</c:f>
              <c:numCache>
                <c:formatCode>#,##0</c:formatCode>
                <c:ptCount val="17"/>
                <c:pt idx="0">
                  <c:v>8</c:v>
                </c:pt>
                <c:pt idx="1">
                  <c:v>326</c:v>
                </c:pt>
                <c:pt idx="2">
                  <c:v>782</c:v>
                </c:pt>
                <c:pt idx="3">
                  <c:v>1113</c:v>
                </c:pt>
                <c:pt idx="4">
                  <c:v>1284</c:v>
                </c:pt>
                <c:pt idx="5">
                  <c:v>962</c:v>
                </c:pt>
                <c:pt idx="6">
                  <c:v>904</c:v>
                </c:pt>
                <c:pt idx="7">
                  <c:v>888</c:v>
                </c:pt>
                <c:pt idx="8">
                  <c:v>1115</c:v>
                </c:pt>
                <c:pt idx="9">
                  <c:v>1095</c:v>
                </c:pt>
                <c:pt idx="10">
                  <c:v>1078</c:v>
                </c:pt>
                <c:pt idx="11">
                  <c:v>994</c:v>
                </c:pt>
                <c:pt idx="12">
                  <c:v>572</c:v>
                </c:pt>
                <c:pt idx="13">
                  <c:v>250</c:v>
                </c:pt>
                <c:pt idx="14">
                  <c:v>108</c:v>
                </c:pt>
                <c:pt idx="15">
                  <c:v>62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3-4336-8E87-02B33D9FAE28}"/>
            </c:ext>
          </c:extLst>
        </c:ser>
        <c:ser>
          <c:idx val="1"/>
          <c:order val="1"/>
          <c:tx>
            <c:strRef>
              <c:f>'Table 8.48'!$S$62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8.48'!$Y$63:$Y$79</c:f>
              <c:numCache>
                <c:formatCode>#,##0</c:formatCode>
                <c:ptCount val="17"/>
                <c:pt idx="0">
                  <c:v>8</c:v>
                </c:pt>
                <c:pt idx="1">
                  <c:v>297</c:v>
                </c:pt>
                <c:pt idx="2">
                  <c:v>746</c:v>
                </c:pt>
                <c:pt idx="3">
                  <c:v>1039</c:v>
                </c:pt>
                <c:pt idx="4">
                  <c:v>1045</c:v>
                </c:pt>
                <c:pt idx="5">
                  <c:v>943</c:v>
                </c:pt>
                <c:pt idx="6">
                  <c:v>903</c:v>
                </c:pt>
                <c:pt idx="7">
                  <c:v>902</c:v>
                </c:pt>
                <c:pt idx="8">
                  <c:v>1038</c:v>
                </c:pt>
                <c:pt idx="9">
                  <c:v>1102</c:v>
                </c:pt>
                <c:pt idx="10">
                  <c:v>1128</c:v>
                </c:pt>
                <c:pt idx="11">
                  <c:v>794</c:v>
                </c:pt>
                <c:pt idx="12">
                  <c:v>394</c:v>
                </c:pt>
                <c:pt idx="13">
                  <c:v>170</c:v>
                </c:pt>
                <c:pt idx="14">
                  <c:v>84</c:v>
                </c:pt>
                <c:pt idx="15">
                  <c:v>63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3-4336-8E87-02B33D9FA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8.48'!$Y$83:$Y$90</c:f>
              <c:numCache>
                <c:formatCode>#,##0</c:formatCode>
                <c:ptCount val="8"/>
                <c:pt idx="0">
                  <c:v>849</c:v>
                </c:pt>
                <c:pt idx="1">
                  <c:v>501</c:v>
                </c:pt>
                <c:pt idx="2">
                  <c:v>1367</c:v>
                </c:pt>
                <c:pt idx="3">
                  <c:v>299</c:v>
                </c:pt>
                <c:pt idx="4">
                  <c:v>211</c:v>
                </c:pt>
                <c:pt idx="5">
                  <c:v>337</c:v>
                </c:pt>
                <c:pt idx="6">
                  <c:v>894</c:v>
                </c:pt>
                <c:pt idx="7">
                  <c:v>1569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1-4D8D-B06F-29770A9E964E}"/>
            </c:ext>
          </c:extLst>
        </c:ser>
        <c:ser>
          <c:idx val="1"/>
          <c:order val="1"/>
          <c:tx>
            <c:strRef>
              <c:f>'Table 8.48'!$S$92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8.48'!$Y$93:$Y$100</c:f>
              <c:numCache>
                <c:formatCode>#,##0</c:formatCode>
                <c:ptCount val="8"/>
                <c:pt idx="0">
                  <c:v>481</c:v>
                </c:pt>
                <c:pt idx="1">
                  <c:v>1213</c:v>
                </c:pt>
                <c:pt idx="2">
                  <c:v>247</c:v>
                </c:pt>
                <c:pt idx="3">
                  <c:v>1096</c:v>
                </c:pt>
                <c:pt idx="4">
                  <c:v>1016</c:v>
                </c:pt>
                <c:pt idx="5">
                  <c:v>748</c:v>
                </c:pt>
                <c:pt idx="6">
                  <c:v>59</c:v>
                </c:pt>
                <c:pt idx="7">
                  <c:v>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11-4D8D-B06F-29770A9E9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8.48'!$U$8:$Y$8</c:f>
              <c:numCache>
                <c:formatCode>#,##0</c:formatCode>
                <c:ptCount val="5"/>
                <c:pt idx="1">
                  <c:v>33659.589999999997</c:v>
                </c:pt>
                <c:pt idx="2">
                  <c:v>33835.660000000003</c:v>
                </c:pt>
                <c:pt idx="3">
                  <c:v>35071.14</c:v>
                </c:pt>
                <c:pt idx="4">
                  <c:v>37152.239999999998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5-41C3-8CE6-83E64D477D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E5-41C3-8CE6-83E64D477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8.48'!$V$4:$Z$4</c:f>
              <c:numCache>
                <c:formatCode>#,##0</c:formatCode>
                <c:ptCount val="5"/>
                <c:pt idx="0">
                  <c:v>20425</c:v>
                </c:pt>
                <c:pt idx="1">
                  <c:v>20320</c:v>
                </c:pt>
                <c:pt idx="2">
                  <c:v>21249</c:v>
                </c:pt>
                <c:pt idx="3">
                  <c:v>22317</c:v>
                </c:pt>
                <c:pt idx="4">
                  <c:v>21882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C8-4344-A51B-31FFE3127F14}"/>
            </c:ext>
          </c:extLst>
        </c:ser>
        <c:ser>
          <c:idx val="1"/>
          <c:order val="1"/>
          <c:tx>
            <c:strRef>
              <c:f>'Table 8.48'!$S$7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8.48'!$V$7:$Z$7</c:f>
              <c:numCache>
                <c:formatCode>#,##0</c:formatCode>
                <c:ptCount val="5"/>
                <c:pt idx="0">
                  <c:v>14541</c:v>
                </c:pt>
                <c:pt idx="1">
                  <c:v>14562</c:v>
                </c:pt>
                <c:pt idx="2">
                  <c:v>14912</c:v>
                </c:pt>
                <c:pt idx="3">
                  <c:v>15560</c:v>
                </c:pt>
                <c:pt idx="4">
                  <c:v>15429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C8-4344-A51B-31FFE3127F14}"/>
            </c:ext>
          </c:extLst>
        </c:ser>
        <c:ser>
          <c:idx val="2"/>
          <c:order val="2"/>
          <c:tx>
            <c:strRef>
              <c:f>'Table 8.48'!$S$11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8.48'!$V$11:$Z$11</c:f>
              <c:numCache>
                <c:formatCode>#,##0</c:formatCode>
                <c:ptCount val="5"/>
                <c:pt idx="0">
                  <c:v>16968</c:v>
                </c:pt>
                <c:pt idx="1">
                  <c:v>16906</c:v>
                </c:pt>
                <c:pt idx="2">
                  <c:v>17852</c:v>
                </c:pt>
                <c:pt idx="3">
                  <c:v>18760</c:v>
                </c:pt>
                <c:pt idx="4">
                  <c:v>18535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C8-4344-A51B-31FFE3127F14}"/>
            </c:ext>
          </c:extLst>
        </c:ser>
        <c:ser>
          <c:idx val="3"/>
          <c:order val="3"/>
          <c:tx>
            <c:strRef>
              <c:f>'Table 8.48'!$S$12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8.48'!$V$12:$Z$12</c:f>
              <c:numCache>
                <c:formatCode>#,##0</c:formatCode>
                <c:ptCount val="5"/>
                <c:pt idx="0">
                  <c:v>3460</c:v>
                </c:pt>
                <c:pt idx="1">
                  <c:v>3413</c:v>
                </c:pt>
                <c:pt idx="2">
                  <c:v>3397</c:v>
                </c:pt>
                <c:pt idx="3">
                  <c:v>3556</c:v>
                </c:pt>
                <c:pt idx="4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C8-4344-A51B-31FFE3127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8.48'!$AB$15:$AB$33</c:f>
              <c:numCache>
                <c:formatCode>0.0%</c:formatCode>
                <c:ptCount val="19"/>
                <c:pt idx="0">
                  <c:v>9.6498445785335521E-2</c:v>
                </c:pt>
                <c:pt idx="1">
                  <c:v>2.0113366246114462E-3</c:v>
                </c:pt>
                <c:pt idx="2">
                  <c:v>9.846407021393308E-2</c:v>
                </c:pt>
                <c:pt idx="3">
                  <c:v>7.3139513622234413E-3</c:v>
                </c:pt>
                <c:pt idx="4">
                  <c:v>7.1082464801609069E-2</c:v>
                </c:pt>
                <c:pt idx="5">
                  <c:v>2.4638873651490218E-2</c:v>
                </c:pt>
                <c:pt idx="6">
                  <c:v>8.7538855366611809E-2</c:v>
                </c:pt>
                <c:pt idx="7">
                  <c:v>7.9676357652221613E-2</c:v>
                </c:pt>
                <c:pt idx="8">
                  <c:v>4.1369537392576337E-2</c:v>
                </c:pt>
                <c:pt idx="9">
                  <c:v>3.5655512890839275E-3</c:v>
                </c:pt>
                <c:pt idx="10">
                  <c:v>2.6284512707990492E-2</c:v>
                </c:pt>
                <c:pt idx="11">
                  <c:v>1.7416346681294569E-2</c:v>
                </c:pt>
                <c:pt idx="12">
                  <c:v>3.4558420186505762E-2</c:v>
                </c:pt>
                <c:pt idx="13">
                  <c:v>5.0831961967452918E-2</c:v>
                </c:pt>
                <c:pt idx="14">
                  <c:v>5.3391844944231118E-2</c:v>
                </c:pt>
                <c:pt idx="15">
                  <c:v>4.397513256536844E-2</c:v>
                </c:pt>
                <c:pt idx="16">
                  <c:v>0.112634850978241</c:v>
                </c:pt>
                <c:pt idx="17">
                  <c:v>1.755348326933626E-2</c:v>
                </c:pt>
                <c:pt idx="18">
                  <c:v>2.9758639605046627E-2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29-458F-B631-2F0D3E89F0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29-458F-B631-2F0D3E89F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8.48'!$Z$44:$Z$60</c:f>
              <c:numCache>
                <c:formatCode>#,##0</c:formatCode>
                <c:ptCount val="17"/>
                <c:pt idx="0">
                  <c:v>8</c:v>
                </c:pt>
                <c:pt idx="1">
                  <c:v>351</c:v>
                </c:pt>
                <c:pt idx="2">
                  <c:v>752</c:v>
                </c:pt>
                <c:pt idx="3">
                  <c:v>1061</c:v>
                </c:pt>
                <c:pt idx="4">
                  <c:v>1240</c:v>
                </c:pt>
                <c:pt idx="5">
                  <c:v>935</c:v>
                </c:pt>
                <c:pt idx="6">
                  <c:v>874</c:v>
                </c:pt>
                <c:pt idx="7">
                  <c:v>835</c:v>
                </c:pt>
                <c:pt idx="8">
                  <c:v>1049</c:v>
                </c:pt>
                <c:pt idx="9">
                  <c:v>1012</c:v>
                </c:pt>
                <c:pt idx="10">
                  <c:v>1005</c:v>
                </c:pt>
                <c:pt idx="11">
                  <c:v>897</c:v>
                </c:pt>
                <c:pt idx="12">
                  <c:v>590</c:v>
                </c:pt>
                <c:pt idx="13">
                  <c:v>247</c:v>
                </c:pt>
                <c:pt idx="14">
                  <c:v>106</c:v>
                </c:pt>
                <c:pt idx="15">
                  <c:v>67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6C-4BE0-8AC6-2043DC5C04FA}"/>
            </c:ext>
          </c:extLst>
        </c:ser>
        <c:ser>
          <c:idx val="1"/>
          <c:order val="1"/>
          <c:tx>
            <c:strRef>
              <c:f>'Table 8.48'!$S$62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8.48'!$Z$63:$Z$79</c:f>
              <c:numCache>
                <c:formatCode>#,##0</c:formatCode>
                <c:ptCount val="17"/>
                <c:pt idx="0">
                  <c:v>5</c:v>
                </c:pt>
                <c:pt idx="1">
                  <c:v>298</c:v>
                </c:pt>
                <c:pt idx="2">
                  <c:v>715</c:v>
                </c:pt>
                <c:pt idx="3">
                  <c:v>1068</c:v>
                </c:pt>
                <c:pt idx="4">
                  <c:v>1119</c:v>
                </c:pt>
                <c:pt idx="5">
                  <c:v>922</c:v>
                </c:pt>
                <c:pt idx="6">
                  <c:v>914</c:v>
                </c:pt>
                <c:pt idx="7">
                  <c:v>881</c:v>
                </c:pt>
                <c:pt idx="8">
                  <c:v>1052</c:v>
                </c:pt>
                <c:pt idx="9">
                  <c:v>1124</c:v>
                </c:pt>
                <c:pt idx="10">
                  <c:v>1107</c:v>
                </c:pt>
                <c:pt idx="11">
                  <c:v>852</c:v>
                </c:pt>
                <c:pt idx="12">
                  <c:v>429</c:v>
                </c:pt>
                <c:pt idx="13">
                  <c:v>172</c:v>
                </c:pt>
                <c:pt idx="14">
                  <c:v>72</c:v>
                </c:pt>
                <c:pt idx="15">
                  <c:v>55</c:v>
                </c:pt>
                <c:pt idx="1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6C-4BE0-8AC6-2043DC5C0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8.48'!$Z$83:$Z$90</c:f>
              <c:numCache>
                <c:formatCode>#,##0</c:formatCode>
                <c:ptCount val="8"/>
                <c:pt idx="0">
                  <c:v>838</c:v>
                </c:pt>
                <c:pt idx="1">
                  <c:v>508</c:v>
                </c:pt>
                <c:pt idx="2">
                  <c:v>1437</c:v>
                </c:pt>
                <c:pt idx="3">
                  <c:v>313</c:v>
                </c:pt>
                <c:pt idx="4">
                  <c:v>200</c:v>
                </c:pt>
                <c:pt idx="5">
                  <c:v>360</c:v>
                </c:pt>
                <c:pt idx="6">
                  <c:v>883</c:v>
                </c:pt>
                <c:pt idx="7">
                  <c:v>1556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48-48F4-8A5B-65C8314F607C}"/>
            </c:ext>
          </c:extLst>
        </c:ser>
        <c:ser>
          <c:idx val="1"/>
          <c:order val="1"/>
          <c:tx>
            <c:strRef>
              <c:f>'Table 8.48'!$S$92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8.48'!$Z$93:$Z$100</c:f>
              <c:numCache>
                <c:formatCode>#,##0</c:formatCode>
                <c:ptCount val="8"/>
                <c:pt idx="0">
                  <c:v>523</c:v>
                </c:pt>
                <c:pt idx="1">
                  <c:v>1219</c:v>
                </c:pt>
                <c:pt idx="2">
                  <c:v>253</c:v>
                </c:pt>
                <c:pt idx="3">
                  <c:v>1181</c:v>
                </c:pt>
                <c:pt idx="4">
                  <c:v>1040</c:v>
                </c:pt>
                <c:pt idx="5">
                  <c:v>762</c:v>
                </c:pt>
                <c:pt idx="6">
                  <c:v>73</c:v>
                </c:pt>
                <c:pt idx="7">
                  <c:v>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48-48F4-8A5B-65C8314F6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8.5'!$Z$44:$Z$60</c:f>
              <c:numCache>
                <c:formatCode>#,##0</c:formatCode>
                <c:ptCount val="17"/>
                <c:pt idx="0">
                  <c:v>6</c:v>
                </c:pt>
                <c:pt idx="1">
                  <c:v>244</c:v>
                </c:pt>
                <c:pt idx="2">
                  <c:v>648</c:v>
                </c:pt>
                <c:pt idx="3">
                  <c:v>821</c:v>
                </c:pt>
                <c:pt idx="4">
                  <c:v>1130</c:v>
                </c:pt>
                <c:pt idx="5">
                  <c:v>1127</c:v>
                </c:pt>
                <c:pt idx="6">
                  <c:v>1047</c:v>
                </c:pt>
                <c:pt idx="7">
                  <c:v>975</c:v>
                </c:pt>
                <c:pt idx="8">
                  <c:v>1236</c:v>
                </c:pt>
                <c:pt idx="9">
                  <c:v>1076</c:v>
                </c:pt>
                <c:pt idx="10">
                  <c:v>1278</c:v>
                </c:pt>
                <c:pt idx="11">
                  <c:v>1136</c:v>
                </c:pt>
                <c:pt idx="12">
                  <c:v>708</c:v>
                </c:pt>
                <c:pt idx="13">
                  <c:v>309</c:v>
                </c:pt>
                <c:pt idx="14">
                  <c:v>97</c:v>
                </c:pt>
                <c:pt idx="15">
                  <c:v>64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D-49A6-8F9A-F2BC972C9218}"/>
            </c:ext>
          </c:extLst>
        </c:ser>
        <c:ser>
          <c:idx val="1"/>
          <c:order val="1"/>
          <c:tx>
            <c:strRef>
              <c:f>'Table 8.5'!$S$62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8.5'!$Z$63:$Z$79</c:f>
              <c:numCache>
                <c:formatCode>#,##0</c:formatCode>
                <c:ptCount val="17"/>
                <c:pt idx="0">
                  <c:v>8</c:v>
                </c:pt>
                <c:pt idx="1">
                  <c:v>313</c:v>
                </c:pt>
                <c:pt idx="2">
                  <c:v>752</c:v>
                </c:pt>
                <c:pt idx="3">
                  <c:v>927</c:v>
                </c:pt>
                <c:pt idx="4">
                  <c:v>1135</c:v>
                </c:pt>
                <c:pt idx="5">
                  <c:v>1106</c:v>
                </c:pt>
                <c:pt idx="6">
                  <c:v>1145</c:v>
                </c:pt>
                <c:pt idx="7">
                  <c:v>1178</c:v>
                </c:pt>
                <c:pt idx="8">
                  <c:v>1279</c:v>
                </c:pt>
                <c:pt idx="9">
                  <c:v>1326</c:v>
                </c:pt>
                <c:pt idx="10">
                  <c:v>1512</c:v>
                </c:pt>
                <c:pt idx="11">
                  <c:v>1235</c:v>
                </c:pt>
                <c:pt idx="12">
                  <c:v>569</c:v>
                </c:pt>
                <c:pt idx="13">
                  <c:v>234</c:v>
                </c:pt>
                <c:pt idx="14">
                  <c:v>84</c:v>
                </c:pt>
                <c:pt idx="15">
                  <c:v>43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D-49A6-8F9A-F2BC972C9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8.48'!$V$8:$Z$8</c:f>
              <c:numCache>
                <c:formatCode>#,##0</c:formatCode>
                <c:ptCount val="5"/>
                <c:pt idx="0">
                  <c:v>33659.589999999997</c:v>
                </c:pt>
                <c:pt idx="1">
                  <c:v>33835.660000000003</c:v>
                </c:pt>
                <c:pt idx="2">
                  <c:v>35071.14</c:v>
                </c:pt>
                <c:pt idx="3">
                  <c:v>37152.239999999998</c:v>
                </c:pt>
                <c:pt idx="4">
                  <c:v>38116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4-4A26-A66B-0854E57986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4-4A26-A66B-0854E5798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8.49'!$U$4:$Y$4</c:f>
              <c:numCache>
                <c:formatCode>#,##0</c:formatCode>
                <c:ptCount val="5"/>
                <c:pt idx="1">
                  <c:v>132211</c:v>
                </c:pt>
                <c:pt idx="2">
                  <c:v>132442</c:v>
                </c:pt>
                <c:pt idx="3">
                  <c:v>137341</c:v>
                </c:pt>
                <c:pt idx="4">
                  <c:v>142847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F-4502-B4E5-D78F976656EB}"/>
            </c:ext>
          </c:extLst>
        </c:ser>
        <c:ser>
          <c:idx val="1"/>
          <c:order val="1"/>
          <c:tx>
            <c:strRef>
              <c:f>'Table 8.49'!$S$7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8.49'!$U$7:$Y$7</c:f>
              <c:numCache>
                <c:formatCode>#,##0</c:formatCode>
                <c:ptCount val="5"/>
                <c:pt idx="1">
                  <c:v>96593</c:v>
                </c:pt>
                <c:pt idx="2">
                  <c:v>96923</c:v>
                </c:pt>
                <c:pt idx="3">
                  <c:v>98765</c:v>
                </c:pt>
                <c:pt idx="4">
                  <c:v>102081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F-4502-B4E5-D78F976656EB}"/>
            </c:ext>
          </c:extLst>
        </c:ser>
        <c:ser>
          <c:idx val="2"/>
          <c:order val="2"/>
          <c:tx>
            <c:strRef>
              <c:f>'Table 8.49'!$S$11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8.49'!$U$11:$Y$11</c:f>
              <c:numCache>
                <c:formatCode>#,##0</c:formatCode>
                <c:ptCount val="5"/>
                <c:pt idx="1">
                  <c:v>119540</c:v>
                </c:pt>
                <c:pt idx="2">
                  <c:v>119392</c:v>
                </c:pt>
                <c:pt idx="3">
                  <c:v>123780</c:v>
                </c:pt>
                <c:pt idx="4">
                  <c:v>128360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F-4502-B4E5-D78F976656EB}"/>
            </c:ext>
          </c:extLst>
        </c:ser>
        <c:ser>
          <c:idx val="3"/>
          <c:order val="3"/>
          <c:tx>
            <c:strRef>
              <c:f>'Table 8.49'!$S$12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8.49'!$U$12:$Y$12</c:f>
              <c:numCache>
                <c:formatCode>#,##0</c:formatCode>
                <c:ptCount val="5"/>
                <c:pt idx="1">
                  <c:v>12671</c:v>
                </c:pt>
                <c:pt idx="2">
                  <c:v>13050</c:v>
                </c:pt>
                <c:pt idx="3">
                  <c:v>13561</c:v>
                </c:pt>
                <c:pt idx="4">
                  <c:v>14487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5F-4502-B4E5-D78F97665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8.49'!$AB$15:$AB$33</c:f>
              <c:numCache>
                <c:formatCode>0.0%</c:formatCode>
                <c:ptCount val="19"/>
                <c:pt idx="0">
                  <c:v>3.5845902893851824E-3</c:v>
                </c:pt>
                <c:pt idx="1">
                  <c:v>8.793657826019829E-4</c:v>
                </c:pt>
                <c:pt idx="2">
                  <c:v>5.2164515241221447E-2</c:v>
                </c:pt>
                <c:pt idx="3">
                  <c:v>5.2023548207369222E-3</c:v>
                </c:pt>
                <c:pt idx="4">
                  <c:v>4.5384672184519137E-2</c:v>
                </c:pt>
                <c:pt idx="5">
                  <c:v>5.2688107081244002E-2</c:v>
                </c:pt>
                <c:pt idx="6">
                  <c:v>9.3897469977378148E-2</c:v>
                </c:pt>
                <c:pt idx="7">
                  <c:v>7.7833940834122081E-2</c:v>
                </c:pt>
                <c:pt idx="8">
                  <c:v>3.0750951527478504E-2</c:v>
                </c:pt>
                <c:pt idx="9">
                  <c:v>2.0373092749595558E-2</c:v>
                </c:pt>
                <c:pt idx="10">
                  <c:v>4.9445865302642798E-2</c:v>
                </c:pt>
                <c:pt idx="11">
                  <c:v>1.827872538950534E-2</c:v>
                </c:pt>
                <c:pt idx="12">
                  <c:v>0.11108873539145203</c:v>
                </c:pt>
                <c:pt idx="13">
                  <c:v>0.10791362077182808</c:v>
                </c:pt>
                <c:pt idx="14">
                  <c:v>5.2446449308925898E-2</c:v>
                </c:pt>
                <c:pt idx="15">
                  <c:v>8.0055849796269077E-2</c:v>
                </c:pt>
                <c:pt idx="16">
                  <c:v>0.10951795987138437</c:v>
                </c:pt>
                <c:pt idx="17">
                  <c:v>1.7828973424357762E-2</c:v>
                </c:pt>
                <c:pt idx="18">
                  <c:v>3.1898825945989487E-2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C-4DA8-8AC0-C589BA3BF9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C-4DA8-8AC0-C589BA3BF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8.49'!$Y$44:$Y$60</c:f>
              <c:numCache>
                <c:formatCode>#,##0</c:formatCode>
                <c:ptCount val="17"/>
                <c:pt idx="0">
                  <c:v>18</c:v>
                </c:pt>
                <c:pt idx="1">
                  <c:v>753</c:v>
                </c:pt>
                <c:pt idx="2">
                  <c:v>3331</c:v>
                </c:pt>
                <c:pt idx="3">
                  <c:v>9157</c:v>
                </c:pt>
                <c:pt idx="4">
                  <c:v>11740</c:v>
                </c:pt>
                <c:pt idx="5">
                  <c:v>9145</c:v>
                </c:pt>
                <c:pt idx="6">
                  <c:v>8112</c:v>
                </c:pt>
                <c:pt idx="7">
                  <c:v>6882</c:v>
                </c:pt>
                <c:pt idx="8">
                  <c:v>6832</c:v>
                </c:pt>
                <c:pt idx="9">
                  <c:v>5813</c:v>
                </c:pt>
                <c:pt idx="10">
                  <c:v>4936</c:v>
                </c:pt>
                <c:pt idx="11">
                  <c:v>3629</c:v>
                </c:pt>
                <c:pt idx="12">
                  <c:v>1976</c:v>
                </c:pt>
                <c:pt idx="13">
                  <c:v>951</c:v>
                </c:pt>
                <c:pt idx="14">
                  <c:v>455</c:v>
                </c:pt>
                <c:pt idx="15">
                  <c:v>254</c:v>
                </c:pt>
                <c:pt idx="16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CBA-A5BB-EBD0D778CEFB}"/>
            </c:ext>
          </c:extLst>
        </c:ser>
        <c:ser>
          <c:idx val="1"/>
          <c:order val="1"/>
          <c:tx>
            <c:strRef>
              <c:f>'Table 8.49'!$S$62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8.49'!$Y$63:$Y$79</c:f>
              <c:numCache>
                <c:formatCode>#,##0</c:formatCode>
                <c:ptCount val="17"/>
                <c:pt idx="0">
                  <c:v>15</c:v>
                </c:pt>
                <c:pt idx="1">
                  <c:v>962</c:v>
                </c:pt>
                <c:pt idx="2">
                  <c:v>3579</c:v>
                </c:pt>
                <c:pt idx="3">
                  <c:v>8182</c:v>
                </c:pt>
                <c:pt idx="4">
                  <c:v>9894</c:v>
                </c:pt>
                <c:pt idx="5">
                  <c:v>8171</c:v>
                </c:pt>
                <c:pt idx="6">
                  <c:v>7325</c:v>
                </c:pt>
                <c:pt idx="7">
                  <c:v>6455</c:v>
                </c:pt>
                <c:pt idx="8">
                  <c:v>7035</c:v>
                </c:pt>
                <c:pt idx="9">
                  <c:v>5907</c:v>
                </c:pt>
                <c:pt idx="10">
                  <c:v>4816</c:v>
                </c:pt>
                <c:pt idx="11">
                  <c:v>3118</c:v>
                </c:pt>
                <c:pt idx="12">
                  <c:v>1622</c:v>
                </c:pt>
                <c:pt idx="13">
                  <c:v>694</c:v>
                </c:pt>
                <c:pt idx="14">
                  <c:v>375</c:v>
                </c:pt>
                <c:pt idx="15">
                  <c:v>242</c:v>
                </c:pt>
                <c:pt idx="16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CBA-A5BB-EBD0D778C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8.49'!$Y$83:$Y$90</c:f>
              <c:numCache>
                <c:formatCode>#,##0</c:formatCode>
                <c:ptCount val="8"/>
                <c:pt idx="0">
                  <c:v>7531</c:v>
                </c:pt>
                <c:pt idx="1">
                  <c:v>13357</c:v>
                </c:pt>
                <c:pt idx="2">
                  <c:v>5920</c:v>
                </c:pt>
                <c:pt idx="3">
                  <c:v>2436</c:v>
                </c:pt>
                <c:pt idx="4">
                  <c:v>3718</c:v>
                </c:pt>
                <c:pt idx="5">
                  <c:v>3508</c:v>
                </c:pt>
                <c:pt idx="6">
                  <c:v>2314</c:v>
                </c:pt>
                <c:pt idx="7">
                  <c:v>3891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5-4086-9D29-551F1C9306F6}"/>
            </c:ext>
          </c:extLst>
        </c:ser>
        <c:ser>
          <c:idx val="1"/>
          <c:order val="1"/>
          <c:tx>
            <c:strRef>
              <c:f>'Table 8.49'!$S$92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8.49'!$Y$93:$Y$100</c:f>
              <c:numCache>
                <c:formatCode>#,##0</c:formatCode>
                <c:ptCount val="8"/>
                <c:pt idx="0">
                  <c:v>4733</c:v>
                </c:pt>
                <c:pt idx="1">
                  <c:v>13015</c:v>
                </c:pt>
                <c:pt idx="2">
                  <c:v>1371</c:v>
                </c:pt>
                <c:pt idx="3">
                  <c:v>5184</c:v>
                </c:pt>
                <c:pt idx="4">
                  <c:v>8829</c:v>
                </c:pt>
                <c:pt idx="5">
                  <c:v>4680</c:v>
                </c:pt>
                <c:pt idx="6">
                  <c:v>349</c:v>
                </c:pt>
                <c:pt idx="7">
                  <c:v>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F5-4086-9D29-551F1C930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8.49'!$U$8:$Y$8</c:f>
              <c:numCache>
                <c:formatCode>#,##0</c:formatCode>
                <c:ptCount val="5"/>
                <c:pt idx="1">
                  <c:v>40134.400000000001</c:v>
                </c:pt>
                <c:pt idx="2">
                  <c:v>41880</c:v>
                </c:pt>
                <c:pt idx="3">
                  <c:v>41693.93</c:v>
                </c:pt>
                <c:pt idx="4">
                  <c:v>42340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E-4C0A-8294-0259D091CAC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E-4C0A-8294-0259D091C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8.49'!$V$4:$Z$4</c:f>
              <c:numCache>
                <c:formatCode>#,##0</c:formatCode>
                <c:ptCount val="5"/>
                <c:pt idx="0">
                  <c:v>132211</c:v>
                </c:pt>
                <c:pt idx="1">
                  <c:v>132442</c:v>
                </c:pt>
                <c:pt idx="2">
                  <c:v>137341</c:v>
                </c:pt>
                <c:pt idx="3">
                  <c:v>142847</c:v>
                </c:pt>
                <c:pt idx="4">
                  <c:v>148969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E-4C7C-8BF4-E405BA054E9A}"/>
            </c:ext>
          </c:extLst>
        </c:ser>
        <c:ser>
          <c:idx val="1"/>
          <c:order val="1"/>
          <c:tx>
            <c:strRef>
              <c:f>'Table 8.49'!$S$7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8.49'!$V$7:$Z$7</c:f>
              <c:numCache>
                <c:formatCode>#,##0</c:formatCode>
                <c:ptCount val="5"/>
                <c:pt idx="0">
                  <c:v>96593</c:v>
                </c:pt>
                <c:pt idx="1">
                  <c:v>96923</c:v>
                </c:pt>
                <c:pt idx="2">
                  <c:v>98765</c:v>
                </c:pt>
                <c:pt idx="3">
                  <c:v>102081</c:v>
                </c:pt>
                <c:pt idx="4">
                  <c:v>105091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E-4C7C-8BF4-E405BA054E9A}"/>
            </c:ext>
          </c:extLst>
        </c:ser>
        <c:ser>
          <c:idx val="2"/>
          <c:order val="2"/>
          <c:tx>
            <c:strRef>
              <c:f>'Table 8.49'!$S$11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8.49'!$V$11:$Z$11</c:f>
              <c:numCache>
                <c:formatCode>#,##0</c:formatCode>
                <c:ptCount val="5"/>
                <c:pt idx="0">
                  <c:v>119540</c:v>
                </c:pt>
                <c:pt idx="1">
                  <c:v>119392</c:v>
                </c:pt>
                <c:pt idx="2">
                  <c:v>123780</c:v>
                </c:pt>
                <c:pt idx="3">
                  <c:v>128360</c:v>
                </c:pt>
                <c:pt idx="4">
                  <c:v>133583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8E-4C7C-8BF4-E405BA054E9A}"/>
            </c:ext>
          </c:extLst>
        </c:ser>
        <c:ser>
          <c:idx val="3"/>
          <c:order val="3"/>
          <c:tx>
            <c:strRef>
              <c:f>'Table 8.49'!$S$12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8.49'!$V$12:$Z$12</c:f>
              <c:numCache>
                <c:formatCode>#,##0</c:formatCode>
                <c:ptCount val="5"/>
                <c:pt idx="0">
                  <c:v>12671</c:v>
                </c:pt>
                <c:pt idx="1">
                  <c:v>13050</c:v>
                </c:pt>
                <c:pt idx="2">
                  <c:v>13561</c:v>
                </c:pt>
                <c:pt idx="3">
                  <c:v>14487</c:v>
                </c:pt>
                <c:pt idx="4">
                  <c:v>15394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8E-4C7C-8BF4-E405BA054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8.49'!$AB$15:$AB$33</c:f>
              <c:numCache>
                <c:formatCode>0.0%</c:formatCode>
                <c:ptCount val="19"/>
                <c:pt idx="0">
                  <c:v>3.5845902893851824E-3</c:v>
                </c:pt>
                <c:pt idx="1">
                  <c:v>8.793657826019829E-4</c:v>
                </c:pt>
                <c:pt idx="2">
                  <c:v>5.2164515241221447E-2</c:v>
                </c:pt>
                <c:pt idx="3">
                  <c:v>5.2023548207369222E-3</c:v>
                </c:pt>
                <c:pt idx="4">
                  <c:v>4.5384672184519137E-2</c:v>
                </c:pt>
                <c:pt idx="5">
                  <c:v>5.2688107081244002E-2</c:v>
                </c:pt>
                <c:pt idx="6">
                  <c:v>9.3897469977378148E-2</c:v>
                </c:pt>
                <c:pt idx="7">
                  <c:v>7.7833940834122081E-2</c:v>
                </c:pt>
                <c:pt idx="8">
                  <c:v>3.0750951527478504E-2</c:v>
                </c:pt>
                <c:pt idx="9">
                  <c:v>2.0373092749595558E-2</c:v>
                </c:pt>
                <c:pt idx="10">
                  <c:v>4.9445865302642798E-2</c:v>
                </c:pt>
                <c:pt idx="11">
                  <c:v>1.827872538950534E-2</c:v>
                </c:pt>
                <c:pt idx="12">
                  <c:v>0.11108873539145203</c:v>
                </c:pt>
                <c:pt idx="13">
                  <c:v>0.10791362077182808</c:v>
                </c:pt>
                <c:pt idx="14">
                  <c:v>5.2446449308925898E-2</c:v>
                </c:pt>
                <c:pt idx="15">
                  <c:v>8.0055849796269077E-2</c:v>
                </c:pt>
                <c:pt idx="16">
                  <c:v>0.10951795987138437</c:v>
                </c:pt>
                <c:pt idx="17">
                  <c:v>1.7828973424357762E-2</c:v>
                </c:pt>
                <c:pt idx="18">
                  <c:v>3.1898825945989487E-2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E-47A9-ABB3-1743689A3D2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2E-47A9-ABB3-1743689A3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8.49'!$Z$44:$Z$60</c:f>
              <c:numCache>
                <c:formatCode>#,##0</c:formatCode>
                <c:ptCount val="17"/>
                <c:pt idx="0">
                  <c:v>29</c:v>
                </c:pt>
                <c:pt idx="1">
                  <c:v>895</c:v>
                </c:pt>
                <c:pt idx="2">
                  <c:v>3693</c:v>
                </c:pt>
                <c:pt idx="3">
                  <c:v>9797</c:v>
                </c:pt>
                <c:pt idx="4">
                  <c:v>12901</c:v>
                </c:pt>
                <c:pt idx="5">
                  <c:v>9296</c:v>
                </c:pt>
                <c:pt idx="6">
                  <c:v>8385</c:v>
                </c:pt>
                <c:pt idx="7">
                  <c:v>7152</c:v>
                </c:pt>
                <c:pt idx="8">
                  <c:v>6682</c:v>
                </c:pt>
                <c:pt idx="9">
                  <c:v>5708</c:v>
                </c:pt>
                <c:pt idx="10">
                  <c:v>5162</c:v>
                </c:pt>
                <c:pt idx="11">
                  <c:v>3665</c:v>
                </c:pt>
                <c:pt idx="12">
                  <c:v>1979</c:v>
                </c:pt>
                <c:pt idx="13">
                  <c:v>975</c:v>
                </c:pt>
                <c:pt idx="14">
                  <c:v>457</c:v>
                </c:pt>
                <c:pt idx="15">
                  <c:v>248</c:v>
                </c:pt>
                <c:pt idx="16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1-43E4-A3B8-93E4F6B3ED30}"/>
            </c:ext>
          </c:extLst>
        </c:ser>
        <c:ser>
          <c:idx val="1"/>
          <c:order val="1"/>
          <c:tx>
            <c:strRef>
              <c:f>'Table 8.49'!$S$62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8.49'!$Z$63:$Z$79</c:f>
              <c:numCache>
                <c:formatCode>#,##0</c:formatCode>
                <c:ptCount val="17"/>
                <c:pt idx="0">
                  <c:v>17</c:v>
                </c:pt>
                <c:pt idx="1">
                  <c:v>1118</c:v>
                </c:pt>
                <c:pt idx="2">
                  <c:v>3945</c:v>
                </c:pt>
                <c:pt idx="3">
                  <c:v>8875</c:v>
                </c:pt>
                <c:pt idx="4">
                  <c:v>10563</c:v>
                </c:pt>
                <c:pt idx="5">
                  <c:v>8319</c:v>
                </c:pt>
                <c:pt idx="6">
                  <c:v>7681</c:v>
                </c:pt>
                <c:pt idx="7">
                  <c:v>6633</c:v>
                </c:pt>
                <c:pt idx="8">
                  <c:v>7068</c:v>
                </c:pt>
                <c:pt idx="9">
                  <c:v>5986</c:v>
                </c:pt>
                <c:pt idx="10">
                  <c:v>5058</c:v>
                </c:pt>
                <c:pt idx="11">
                  <c:v>3320</c:v>
                </c:pt>
                <c:pt idx="12">
                  <c:v>1652</c:v>
                </c:pt>
                <c:pt idx="13">
                  <c:v>758</c:v>
                </c:pt>
                <c:pt idx="14">
                  <c:v>355</c:v>
                </c:pt>
                <c:pt idx="15">
                  <c:v>209</c:v>
                </c:pt>
                <c:pt idx="16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21-43E4-A3B8-93E4F6B3E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8.49'!$Z$83:$Z$90</c:f>
              <c:numCache>
                <c:formatCode>#,##0</c:formatCode>
                <c:ptCount val="8"/>
                <c:pt idx="0">
                  <c:v>7609</c:v>
                </c:pt>
                <c:pt idx="1">
                  <c:v>13807</c:v>
                </c:pt>
                <c:pt idx="2">
                  <c:v>6035</c:v>
                </c:pt>
                <c:pt idx="3">
                  <c:v>2549</c:v>
                </c:pt>
                <c:pt idx="4">
                  <c:v>3794</c:v>
                </c:pt>
                <c:pt idx="5">
                  <c:v>3606</c:v>
                </c:pt>
                <c:pt idx="6">
                  <c:v>2410</c:v>
                </c:pt>
                <c:pt idx="7">
                  <c:v>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3-427B-A9E0-B06F3D60EF90}"/>
            </c:ext>
          </c:extLst>
        </c:ser>
        <c:ser>
          <c:idx val="1"/>
          <c:order val="1"/>
          <c:tx>
            <c:strRef>
              <c:f>'Table 8.49'!$S$92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8.49'!$Z$93:$Z$100</c:f>
              <c:numCache>
                <c:formatCode>#,##0</c:formatCode>
                <c:ptCount val="8"/>
                <c:pt idx="0">
                  <c:v>4837</c:v>
                </c:pt>
                <c:pt idx="1">
                  <c:v>13625</c:v>
                </c:pt>
                <c:pt idx="2">
                  <c:v>1460</c:v>
                </c:pt>
                <c:pt idx="3">
                  <c:v>5437</c:v>
                </c:pt>
                <c:pt idx="4">
                  <c:v>8833</c:v>
                </c:pt>
                <c:pt idx="5">
                  <c:v>4776</c:v>
                </c:pt>
                <c:pt idx="6">
                  <c:v>387</c:v>
                </c:pt>
                <c:pt idx="7">
                  <c:v>2185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23-427B-A9E0-B06F3D60E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8.5'!$Z$83:$Z$90</c:f>
              <c:numCache>
                <c:formatCode>#,##0</c:formatCode>
                <c:ptCount val="8"/>
                <c:pt idx="0">
                  <c:v>1032</c:v>
                </c:pt>
                <c:pt idx="1">
                  <c:v>879</c:v>
                </c:pt>
                <c:pt idx="2">
                  <c:v>1622</c:v>
                </c:pt>
                <c:pt idx="3">
                  <c:v>531</c:v>
                </c:pt>
                <c:pt idx="4">
                  <c:v>247</c:v>
                </c:pt>
                <c:pt idx="5">
                  <c:v>507</c:v>
                </c:pt>
                <c:pt idx="6">
                  <c:v>601</c:v>
                </c:pt>
                <c:pt idx="7">
                  <c:v>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C2-45AE-946D-DA0E060C3B6F}"/>
            </c:ext>
          </c:extLst>
        </c:ser>
        <c:ser>
          <c:idx val="1"/>
          <c:order val="1"/>
          <c:tx>
            <c:strRef>
              <c:f>'Table 8.5'!$S$92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8.5'!$Z$93:$Z$100</c:f>
              <c:numCache>
                <c:formatCode>#,##0</c:formatCode>
                <c:ptCount val="8"/>
                <c:pt idx="0">
                  <c:v>768</c:v>
                </c:pt>
                <c:pt idx="1">
                  <c:v>1589</c:v>
                </c:pt>
                <c:pt idx="2">
                  <c:v>317</c:v>
                </c:pt>
                <c:pt idx="3">
                  <c:v>1432</c:v>
                </c:pt>
                <c:pt idx="4">
                  <c:v>1285</c:v>
                </c:pt>
                <c:pt idx="5">
                  <c:v>1035</c:v>
                </c:pt>
                <c:pt idx="6">
                  <c:v>64</c:v>
                </c:pt>
                <c:pt idx="7">
                  <c:v>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C2-45AE-946D-DA0E060C3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8.49'!$V$8:$Z$8</c:f>
              <c:numCache>
                <c:formatCode>#,##0</c:formatCode>
                <c:ptCount val="5"/>
                <c:pt idx="0">
                  <c:v>40134.400000000001</c:v>
                </c:pt>
                <c:pt idx="1">
                  <c:v>41880</c:v>
                </c:pt>
                <c:pt idx="2">
                  <c:v>41693.93</c:v>
                </c:pt>
                <c:pt idx="3">
                  <c:v>42340</c:v>
                </c:pt>
                <c:pt idx="4">
                  <c:v>42009.11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D-40C2-BB36-036D638372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6D-40C2-BB36-036D63837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8.50'!$U$4:$Y$4</c:f>
              <c:numCache>
                <c:formatCode>#,##0</c:formatCode>
                <c:ptCount val="5"/>
                <c:pt idx="1">
                  <c:v>93334</c:v>
                </c:pt>
                <c:pt idx="2">
                  <c:v>94768</c:v>
                </c:pt>
                <c:pt idx="3">
                  <c:v>99101</c:v>
                </c:pt>
                <c:pt idx="4">
                  <c:v>102114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90-47A4-B711-A7F89C4F49F9}"/>
            </c:ext>
          </c:extLst>
        </c:ser>
        <c:ser>
          <c:idx val="1"/>
          <c:order val="1"/>
          <c:tx>
            <c:strRef>
              <c:f>'Table 8.50'!$S$7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8.50'!$U$7:$Y$7</c:f>
              <c:numCache>
                <c:formatCode>#,##0</c:formatCode>
                <c:ptCount val="5"/>
                <c:pt idx="1">
                  <c:v>66547</c:v>
                </c:pt>
                <c:pt idx="2">
                  <c:v>67928</c:v>
                </c:pt>
                <c:pt idx="3">
                  <c:v>69797</c:v>
                </c:pt>
                <c:pt idx="4">
                  <c:v>71672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90-47A4-B711-A7F89C4F49F9}"/>
            </c:ext>
          </c:extLst>
        </c:ser>
        <c:ser>
          <c:idx val="2"/>
          <c:order val="2"/>
          <c:tx>
            <c:strRef>
              <c:f>'Table 8.50'!$S$11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8.50'!$U$11:$Y$11</c:f>
              <c:numCache>
                <c:formatCode>#,##0</c:formatCode>
                <c:ptCount val="5"/>
                <c:pt idx="1">
                  <c:v>85235</c:v>
                </c:pt>
                <c:pt idx="2">
                  <c:v>86400</c:v>
                </c:pt>
                <c:pt idx="3">
                  <c:v>90168</c:v>
                </c:pt>
                <c:pt idx="4">
                  <c:v>92909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90-47A4-B711-A7F89C4F49F9}"/>
            </c:ext>
          </c:extLst>
        </c:ser>
        <c:ser>
          <c:idx val="3"/>
          <c:order val="3"/>
          <c:tx>
            <c:strRef>
              <c:f>'Table 8.50'!$S$12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8.50'!$U$12:$Y$12</c:f>
              <c:numCache>
                <c:formatCode>#,##0</c:formatCode>
                <c:ptCount val="5"/>
                <c:pt idx="1">
                  <c:v>8097</c:v>
                </c:pt>
                <c:pt idx="2">
                  <c:v>8366</c:v>
                </c:pt>
                <c:pt idx="3">
                  <c:v>8933</c:v>
                </c:pt>
                <c:pt idx="4">
                  <c:v>9208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90-47A4-B711-A7F89C4F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8.50'!$AB$15:$AB$33</c:f>
              <c:numCache>
                <c:formatCode>0.0%</c:formatCode>
                <c:ptCount val="19"/>
                <c:pt idx="0">
                  <c:v>3.9704349474083203E-3</c:v>
                </c:pt>
                <c:pt idx="1">
                  <c:v>1.2318771913200038E-3</c:v>
                </c:pt>
                <c:pt idx="2">
                  <c:v>4.1267885909220127E-2</c:v>
                </c:pt>
                <c:pt idx="3">
                  <c:v>5.7424429072301716E-3</c:v>
                </c:pt>
                <c:pt idx="4">
                  <c:v>5.7964559840803564E-2</c:v>
                </c:pt>
                <c:pt idx="5">
                  <c:v>3.7013171609968733E-2</c:v>
                </c:pt>
                <c:pt idx="6">
                  <c:v>8.2990618781389178E-2</c:v>
                </c:pt>
                <c:pt idx="7">
                  <c:v>6.5962285605988824E-2</c:v>
                </c:pt>
                <c:pt idx="8">
                  <c:v>4.4717142044916135E-2</c:v>
                </c:pt>
                <c:pt idx="9">
                  <c:v>2.2315929119681607E-2</c:v>
                </c:pt>
                <c:pt idx="10">
                  <c:v>5.1426134748412775E-2</c:v>
                </c:pt>
                <c:pt idx="11">
                  <c:v>2.02217378944376E-2</c:v>
                </c:pt>
                <c:pt idx="12">
                  <c:v>0.10856628446887141</c:v>
                </c:pt>
                <c:pt idx="13">
                  <c:v>0.10062541457405477</c:v>
                </c:pt>
                <c:pt idx="14">
                  <c:v>8.0697432009855019E-2</c:v>
                </c:pt>
                <c:pt idx="15">
                  <c:v>7.1335165355822988E-2</c:v>
                </c:pt>
                <c:pt idx="16">
                  <c:v>0.10706907988249786</c:v>
                </c:pt>
                <c:pt idx="17">
                  <c:v>3.2947976878612714E-2</c:v>
                </c:pt>
                <c:pt idx="18">
                  <c:v>3.1337060551501941E-2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C-4FD5-9D13-202C92874A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C-4FD5-9D13-202C92874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8.50'!$Y$44:$Y$60</c:f>
              <c:numCache>
                <c:formatCode>#,##0</c:formatCode>
                <c:ptCount val="17"/>
                <c:pt idx="0">
                  <c:v>28</c:v>
                </c:pt>
                <c:pt idx="1">
                  <c:v>646</c:v>
                </c:pt>
                <c:pt idx="2">
                  <c:v>2369</c:v>
                </c:pt>
                <c:pt idx="3">
                  <c:v>5160</c:v>
                </c:pt>
                <c:pt idx="4">
                  <c:v>7525</c:v>
                </c:pt>
                <c:pt idx="5">
                  <c:v>6799</c:v>
                </c:pt>
                <c:pt idx="6">
                  <c:v>5807</c:v>
                </c:pt>
                <c:pt idx="7">
                  <c:v>4911</c:v>
                </c:pt>
                <c:pt idx="8">
                  <c:v>4970</c:v>
                </c:pt>
                <c:pt idx="9">
                  <c:v>4151</c:v>
                </c:pt>
                <c:pt idx="10">
                  <c:v>3679</c:v>
                </c:pt>
                <c:pt idx="11">
                  <c:v>2475</c:v>
                </c:pt>
                <c:pt idx="12">
                  <c:v>1375</c:v>
                </c:pt>
                <c:pt idx="13">
                  <c:v>645</c:v>
                </c:pt>
                <c:pt idx="14">
                  <c:v>201</c:v>
                </c:pt>
                <c:pt idx="15">
                  <c:v>113</c:v>
                </c:pt>
                <c:pt idx="1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9-447C-899E-8BB7E67FF3F0}"/>
            </c:ext>
          </c:extLst>
        </c:ser>
        <c:ser>
          <c:idx val="1"/>
          <c:order val="1"/>
          <c:tx>
            <c:strRef>
              <c:f>'Table 8.50'!$S$62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8.50'!$Y$63:$Y$79</c:f>
              <c:numCache>
                <c:formatCode>#,##0</c:formatCode>
                <c:ptCount val="17"/>
                <c:pt idx="0">
                  <c:v>19</c:v>
                </c:pt>
                <c:pt idx="1">
                  <c:v>895</c:v>
                </c:pt>
                <c:pt idx="2">
                  <c:v>2612</c:v>
                </c:pt>
                <c:pt idx="3">
                  <c:v>5369</c:v>
                </c:pt>
                <c:pt idx="4">
                  <c:v>7629</c:v>
                </c:pt>
                <c:pt idx="5">
                  <c:v>6632</c:v>
                </c:pt>
                <c:pt idx="6">
                  <c:v>5449</c:v>
                </c:pt>
                <c:pt idx="7">
                  <c:v>4934</c:v>
                </c:pt>
                <c:pt idx="8">
                  <c:v>5056</c:v>
                </c:pt>
                <c:pt idx="9">
                  <c:v>4329</c:v>
                </c:pt>
                <c:pt idx="10">
                  <c:v>3694</c:v>
                </c:pt>
                <c:pt idx="11">
                  <c:v>2411</c:v>
                </c:pt>
                <c:pt idx="12">
                  <c:v>1164</c:v>
                </c:pt>
                <c:pt idx="13">
                  <c:v>426</c:v>
                </c:pt>
                <c:pt idx="14">
                  <c:v>191</c:v>
                </c:pt>
                <c:pt idx="15">
                  <c:v>116</c:v>
                </c:pt>
                <c:pt idx="16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9-447C-899E-8BB7E67FF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8.50'!$Y$83:$Y$90</c:f>
              <c:numCache>
                <c:formatCode>#,##0</c:formatCode>
                <c:ptCount val="8"/>
                <c:pt idx="0">
                  <c:v>5783</c:v>
                </c:pt>
                <c:pt idx="1">
                  <c:v>7944</c:v>
                </c:pt>
                <c:pt idx="2">
                  <c:v>4532</c:v>
                </c:pt>
                <c:pt idx="3">
                  <c:v>2129</c:v>
                </c:pt>
                <c:pt idx="4">
                  <c:v>2815</c:v>
                </c:pt>
                <c:pt idx="5">
                  <c:v>2204</c:v>
                </c:pt>
                <c:pt idx="6">
                  <c:v>1735</c:v>
                </c:pt>
                <c:pt idx="7">
                  <c:v>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9-4C33-B735-6EA247AF920C}"/>
            </c:ext>
          </c:extLst>
        </c:ser>
        <c:ser>
          <c:idx val="1"/>
          <c:order val="1"/>
          <c:tx>
            <c:strRef>
              <c:f>'Table 8.50'!$S$92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8.50'!$Y$93:$Y$100</c:f>
              <c:numCache>
                <c:formatCode>#,##0</c:formatCode>
                <c:ptCount val="8"/>
                <c:pt idx="0">
                  <c:v>4059</c:v>
                </c:pt>
                <c:pt idx="1">
                  <c:v>9940</c:v>
                </c:pt>
                <c:pt idx="2">
                  <c:v>870</c:v>
                </c:pt>
                <c:pt idx="3">
                  <c:v>3593</c:v>
                </c:pt>
                <c:pt idx="4">
                  <c:v>7011</c:v>
                </c:pt>
                <c:pt idx="5">
                  <c:v>3315</c:v>
                </c:pt>
                <c:pt idx="6">
                  <c:v>203</c:v>
                </c:pt>
                <c:pt idx="7">
                  <c:v>1034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99-4C33-B735-6EA247AF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8.50'!$U$8:$Y$8</c:f>
              <c:numCache>
                <c:formatCode>#,##0</c:formatCode>
                <c:ptCount val="5"/>
                <c:pt idx="1">
                  <c:v>44640.05</c:v>
                </c:pt>
                <c:pt idx="2">
                  <c:v>46267</c:v>
                </c:pt>
                <c:pt idx="3">
                  <c:v>47325.5</c:v>
                </c:pt>
                <c:pt idx="4">
                  <c:v>49060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0-4374-B33D-D2B060D1E1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80-4374-B33D-D2B060D1E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8.50'!$V$4:$Z$4</c:f>
              <c:numCache>
                <c:formatCode>#,##0</c:formatCode>
                <c:ptCount val="5"/>
                <c:pt idx="0">
                  <c:v>93334</c:v>
                </c:pt>
                <c:pt idx="1">
                  <c:v>94768</c:v>
                </c:pt>
                <c:pt idx="2">
                  <c:v>99101</c:v>
                </c:pt>
                <c:pt idx="3">
                  <c:v>102114</c:v>
                </c:pt>
                <c:pt idx="4">
                  <c:v>105526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A-4391-9AB7-7E5648FC4041}"/>
            </c:ext>
          </c:extLst>
        </c:ser>
        <c:ser>
          <c:idx val="1"/>
          <c:order val="1"/>
          <c:tx>
            <c:strRef>
              <c:f>'Table 8.50'!$S$7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8.50'!$V$7:$Z$7</c:f>
              <c:numCache>
                <c:formatCode>#,##0</c:formatCode>
                <c:ptCount val="5"/>
                <c:pt idx="0">
                  <c:v>66547</c:v>
                </c:pt>
                <c:pt idx="1">
                  <c:v>67928</c:v>
                </c:pt>
                <c:pt idx="2">
                  <c:v>69797</c:v>
                </c:pt>
                <c:pt idx="3">
                  <c:v>71672</c:v>
                </c:pt>
                <c:pt idx="4">
                  <c:v>73822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A-4391-9AB7-7E5648FC4041}"/>
            </c:ext>
          </c:extLst>
        </c:ser>
        <c:ser>
          <c:idx val="2"/>
          <c:order val="2"/>
          <c:tx>
            <c:strRef>
              <c:f>'Table 8.50'!$S$11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8.50'!$V$11:$Z$11</c:f>
              <c:numCache>
                <c:formatCode>#,##0</c:formatCode>
                <c:ptCount val="5"/>
                <c:pt idx="0">
                  <c:v>85235</c:v>
                </c:pt>
                <c:pt idx="1">
                  <c:v>86400</c:v>
                </c:pt>
                <c:pt idx="2">
                  <c:v>90168</c:v>
                </c:pt>
                <c:pt idx="3">
                  <c:v>92909</c:v>
                </c:pt>
                <c:pt idx="4">
                  <c:v>95982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1A-4391-9AB7-7E5648FC4041}"/>
            </c:ext>
          </c:extLst>
        </c:ser>
        <c:ser>
          <c:idx val="3"/>
          <c:order val="3"/>
          <c:tx>
            <c:strRef>
              <c:f>'Table 8.50'!$S$12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8.50'!$V$12:$Z$12</c:f>
              <c:numCache>
                <c:formatCode>#,##0</c:formatCode>
                <c:ptCount val="5"/>
                <c:pt idx="0">
                  <c:v>8097</c:v>
                </c:pt>
                <c:pt idx="1">
                  <c:v>8366</c:v>
                </c:pt>
                <c:pt idx="2">
                  <c:v>8933</c:v>
                </c:pt>
                <c:pt idx="3">
                  <c:v>9208</c:v>
                </c:pt>
                <c:pt idx="4">
                  <c:v>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1A-4391-9AB7-7E5648FC4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8.50'!$AB$15:$AB$33</c:f>
              <c:numCache>
                <c:formatCode>0.0%</c:formatCode>
                <c:ptCount val="19"/>
                <c:pt idx="0">
                  <c:v>3.9704349474083203E-3</c:v>
                </c:pt>
                <c:pt idx="1">
                  <c:v>1.2318771913200038E-3</c:v>
                </c:pt>
                <c:pt idx="2">
                  <c:v>4.1267885909220127E-2</c:v>
                </c:pt>
                <c:pt idx="3">
                  <c:v>5.7424429072301716E-3</c:v>
                </c:pt>
                <c:pt idx="4">
                  <c:v>5.7964559840803564E-2</c:v>
                </c:pt>
                <c:pt idx="5">
                  <c:v>3.7013171609968733E-2</c:v>
                </c:pt>
                <c:pt idx="6">
                  <c:v>8.2990618781389178E-2</c:v>
                </c:pt>
                <c:pt idx="7">
                  <c:v>6.5962285605988824E-2</c:v>
                </c:pt>
                <c:pt idx="8">
                  <c:v>4.4717142044916135E-2</c:v>
                </c:pt>
                <c:pt idx="9">
                  <c:v>2.2315929119681607E-2</c:v>
                </c:pt>
                <c:pt idx="10">
                  <c:v>5.1426134748412775E-2</c:v>
                </c:pt>
                <c:pt idx="11">
                  <c:v>2.02217378944376E-2</c:v>
                </c:pt>
                <c:pt idx="12">
                  <c:v>0.10856628446887141</c:v>
                </c:pt>
                <c:pt idx="13">
                  <c:v>0.10062541457405477</c:v>
                </c:pt>
                <c:pt idx="14">
                  <c:v>8.0697432009855019E-2</c:v>
                </c:pt>
                <c:pt idx="15">
                  <c:v>7.1335165355822988E-2</c:v>
                </c:pt>
                <c:pt idx="16">
                  <c:v>0.10706907988249786</c:v>
                </c:pt>
                <c:pt idx="17">
                  <c:v>3.2947976878612714E-2</c:v>
                </c:pt>
                <c:pt idx="18">
                  <c:v>3.1337060551501941E-2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2-4C99-B758-98C4073C31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2-4C99-B758-98C4073C3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8.50'!$Z$44:$Z$60</c:f>
              <c:numCache>
                <c:formatCode>#,##0</c:formatCode>
                <c:ptCount val="17"/>
                <c:pt idx="0">
                  <c:v>31</c:v>
                </c:pt>
                <c:pt idx="1">
                  <c:v>792</c:v>
                </c:pt>
                <c:pt idx="2">
                  <c:v>2533</c:v>
                </c:pt>
                <c:pt idx="3">
                  <c:v>5179</c:v>
                </c:pt>
                <c:pt idx="4">
                  <c:v>7728</c:v>
                </c:pt>
                <c:pt idx="5">
                  <c:v>7080</c:v>
                </c:pt>
                <c:pt idx="6">
                  <c:v>6067</c:v>
                </c:pt>
                <c:pt idx="7">
                  <c:v>4958</c:v>
                </c:pt>
                <c:pt idx="8">
                  <c:v>4929</c:v>
                </c:pt>
                <c:pt idx="9">
                  <c:v>4215</c:v>
                </c:pt>
                <c:pt idx="10">
                  <c:v>3711</c:v>
                </c:pt>
                <c:pt idx="11">
                  <c:v>2603</c:v>
                </c:pt>
                <c:pt idx="12">
                  <c:v>1476</c:v>
                </c:pt>
                <c:pt idx="13">
                  <c:v>693</c:v>
                </c:pt>
                <c:pt idx="14">
                  <c:v>217</c:v>
                </c:pt>
                <c:pt idx="15">
                  <c:v>108</c:v>
                </c:pt>
                <c:pt idx="1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5F-46BC-91FB-2FA83050E761}"/>
            </c:ext>
          </c:extLst>
        </c:ser>
        <c:ser>
          <c:idx val="1"/>
          <c:order val="1"/>
          <c:tx>
            <c:strRef>
              <c:f>'Table 8.50'!$S$62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8.50'!$Z$63:$Z$79</c:f>
              <c:numCache>
                <c:formatCode>#,##0</c:formatCode>
                <c:ptCount val="17"/>
                <c:pt idx="0">
                  <c:v>16</c:v>
                </c:pt>
                <c:pt idx="1">
                  <c:v>985</c:v>
                </c:pt>
                <c:pt idx="2">
                  <c:v>2804</c:v>
                </c:pt>
                <c:pt idx="3">
                  <c:v>5608</c:v>
                </c:pt>
                <c:pt idx="4">
                  <c:v>7907</c:v>
                </c:pt>
                <c:pt idx="5">
                  <c:v>6860</c:v>
                </c:pt>
                <c:pt idx="6">
                  <c:v>5669</c:v>
                </c:pt>
                <c:pt idx="7">
                  <c:v>5048</c:v>
                </c:pt>
                <c:pt idx="8">
                  <c:v>5114</c:v>
                </c:pt>
                <c:pt idx="9">
                  <c:v>4504</c:v>
                </c:pt>
                <c:pt idx="10">
                  <c:v>3786</c:v>
                </c:pt>
                <c:pt idx="11">
                  <c:v>2649</c:v>
                </c:pt>
                <c:pt idx="12">
                  <c:v>1326</c:v>
                </c:pt>
                <c:pt idx="13">
                  <c:v>486</c:v>
                </c:pt>
                <c:pt idx="14">
                  <c:v>168</c:v>
                </c:pt>
                <c:pt idx="15">
                  <c:v>124</c:v>
                </c:pt>
                <c:pt idx="16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5F-46BC-91FB-2FA83050E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8.50'!$Z$83:$Z$90</c:f>
              <c:numCache>
                <c:formatCode>#,##0</c:formatCode>
                <c:ptCount val="8"/>
                <c:pt idx="0">
                  <c:v>5924</c:v>
                </c:pt>
                <c:pt idx="1">
                  <c:v>8276</c:v>
                </c:pt>
                <c:pt idx="2">
                  <c:v>4579</c:v>
                </c:pt>
                <c:pt idx="3">
                  <c:v>2224</c:v>
                </c:pt>
                <c:pt idx="4">
                  <c:v>2838</c:v>
                </c:pt>
                <c:pt idx="5">
                  <c:v>2228</c:v>
                </c:pt>
                <c:pt idx="6">
                  <c:v>1718</c:v>
                </c:pt>
                <c:pt idx="7">
                  <c:v>2869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2-482E-BD90-FBF5575B4C91}"/>
            </c:ext>
          </c:extLst>
        </c:ser>
        <c:ser>
          <c:idx val="1"/>
          <c:order val="1"/>
          <c:tx>
            <c:strRef>
              <c:f>'Table 8.50'!$S$92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8.50'!$Z$93:$Z$100</c:f>
              <c:numCache>
                <c:formatCode>#,##0</c:formatCode>
                <c:ptCount val="8"/>
                <c:pt idx="0">
                  <c:v>4264</c:v>
                </c:pt>
                <c:pt idx="1">
                  <c:v>10300</c:v>
                </c:pt>
                <c:pt idx="2">
                  <c:v>917</c:v>
                </c:pt>
                <c:pt idx="3">
                  <c:v>3775</c:v>
                </c:pt>
                <c:pt idx="4">
                  <c:v>7078</c:v>
                </c:pt>
                <c:pt idx="5">
                  <c:v>3360</c:v>
                </c:pt>
                <c:pt idx="6">
                  <c:v>217</c:v>
                </c:pt>
                <c:pt idx="7">
                  <c:v>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B2-482E-BD90-FBF5575B4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8.1'!$U$8:$Y$8</c:f>
              <c:numCache>
                <c:formatCode>#,##0</c:formatCode>
                <c:ptCount val="5"/>
                <c:pt idx="1">
                  <c:v>27015.43</c:v>
                </c:pt>
                <c:pt idx="2">
                  <c:v>27493.3</c:v>
                </c:pt>
                <c:pt idx="3">
                  <c:v>27435.74</c:v>
                </c:pt>
                <c:pt idx="4">
                  <c:v>27908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07-48A1-97B0-77406144B5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07-48A1-97B0-77406144B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8.5'!$V$8:$Z$8</c:f>
              <c:numCache>
                <c:formatCode>#,##0</c:formatCode>
                <c:ptCount val="5"/>
                <c:pt idx="0">
                  <c:v>30000</c:v>
                </c:pt>
                <c:pt idx="1">
                  <c:v>32346</c:v>
                </c:pt>
                <c:pt idx="2">
                  <c:v>32132</c:v>
                </c:pt>
                <c:pt idx="3">
                  <c:v>34105.9</c:v>
                </c:pt>
                <c:pt idx="4">
                  <c:v>34587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A-4239-8128-354D7BCFE7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FA-4239-8128-354D7BCFE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8.50'!$V$8:$Z$8</c:f>
              <c:numCache>
                <c:formatCode>#,##0</c:formatCode>
                <c:ptCount val="5"/>
                <c:pt idx="0">
                  <c:v>44640.05</c:v>
                </c:pt>
                <c:pt idx="1">
                  <c:v>46267</c:v>
                </c:pt>
                <c:pt idx="2">
                  <c:v>47325.5</c:v>
                </c:pt>
                <c:pt idx="3">
                  <c:v>49060</c:v>
                </c:pt>
                <c:pt idx="4">
                  <c:v>49875.5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E-4AB3-863E-C0EA6ADD79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FE-4AB3-863E-C0EA6ADD7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8.51'!$U$4:$Y$4</c:f>
              <c:numCache>
                <c:formatCode>#,##0</c:formatCode>
                <c:ptCount val="5"/>
                <c:pt idx="1">
                  <c:v>23140</c:v>
                </c:pt>
                <c:pt idx="2">
                  <c:v>23334</c:v>
                </c:pt>
                <c:pt idx="3">
                  <c:v>25292</c:v>
                </c:pt>
                <c:pt idx="4">
                  <c:v>26227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C-4DB6-9DE8-33A9A07A761A}"/>
            </c:ext>
          </c:extLst>
        </c:ser>
        <c:ser>
          <c:idx val="1"/>
          <c:order val="1"/>
          <c:tx>
            <c:strRef>
              <c:f>'Table 8.51'!$S$7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8.51'!$U$7:$Y$7</c:f>
              <c:numCache>
                <c:formatCode>#,##0</c:formatCode>
                <c:ptCount val="5"/>
                <c:pt idx="1">
                  <c:v>16835</c:v>
                </c:pt>
                <c:pt idx="2">
                  <c:v>17139</c:v>
                </c:pt>
                <c:pt idx="3">
                  <c:v>18259</c:v>
                </c:pt>
                <c:pt idx="4">
                  <c:v>19054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5C-4DB6-9DE8-33A9A07A761A}"/>
            </c:ext>
          </c:extLst>
        </c:ser>
        <c:ser>
          <c:idx val="2"/>
          <c:order val="2"/>
          <c:tx>
            <c:strRef>
              <c:f>'Table 8.51'!$S$11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8.51'!$U$11:$Y$11</c:f>
              <c:numCache>
                <c:formatCode>#,##0</c:formatCode>
                <c:ptCount val="5"/>
                <c:pt idx="1">
                  <c:v>20653</c:v>
                </c:pt>
                <c:pt idx="2">
                  <c:v>20884</c:v>
                </c:pt>
                <c:pt idx="3">
                  <c:v>22662</c:v>
                </c:pt>
                <c:pt idx="4">
                  <c:v>23508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5C-4DB6-9DE8-33A9A07A761A}"/>
            </c:ext>
          </c:extLst>
        </c:ser>
        <c:ser>
          <c:idx val="3"/>
          <c:order val="3"/>
          <c:tx>
            <c:strRef>
              <c:f>'Table 8.51'!$S$12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8.51'!$U$12:$Y$12</c:f>
              <c:numCache>
                <c:formatCode>#,##0</c:formatCode>
                <c:ptCount val="5"/>
                <c:pt idx="1">
                  <c:v>2484</c:v>
                </c:pt>
                <c:pt idx="2">
                  <c:v>2447</c:v>
                </c:pt>
                <c:pt idx="3">
                  <c:v>2630</c:v>
                </c:pt>
                <c:pt idx="4">
                  <c:v>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5C-4DB6-9DE8-33A9A07A7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8.51'!$AB$15:$AB$33</c:f>
              <c:numCache>
                <c:formatCode>0.0%</c:formatCode>
                <c:ptCount val="19"/>
                <c:pt idx="0">
                  <c:v>2.7202120219383813E-2</c:v>
                </c:pt>
                <c:pt idx="1">
                  <c:v>4.3435049876688631E-3</c:v>
                </c:pt>
                <c:pt idx="2">
                  <c:v>5.4514668531674457E-2</c:v>
                </c:pt>
                <c:pt idx="3">
                  <c:v>9.2391504398719026E-3</c:v>
                </c:pt>
                <c:pt idx="4">
                  <c:v>0.11131151765009019</c:v>
                </c:pt>
                <c:pt idx="5">
                  <c:v>3.4674421172746349E-2</c:v>
                </c:pt>
                <c:pt idx="6">
                  <c:v>8.0281223543269414E-2</c:v>
                </c:pt>
                <c:pt idx="7">
                  <c:v>5.8968601612250156E-2</c:v>
                </c:pt>
                <c:pt idx="8">
                  <c:v>6.1029926013177756E-2</c:v>
                </c:pt>
                <c:pt idx="9">
                  <c:v>9.7544815401038026E-3</c:v>
                </c:pt>
                <c:pt idx="10">
                  <c:v>3.4858467994257736E-2</c:v>
                </c:pt>
                <c:pt idx="11">
                  <c:v>1.8478300879743805E-2</c:v>
                </c:pt>
                <c:pt idx="12">
                  <c:v>5.9115839069459268E-2</c:v>
                </c:pt>
                <c:pt idx="13">
                  <c:v>8.13118857437332E-2</c:v>
                </c:pt>
                <c:pt idx="14">
                  <c:v>9.5409872271505866E-2</c:v>
                </c:pt>
                <c:pt idx="15">
                  <c:v>5.6318327382486107E-2</c:v>
                </c:pt>
                <c:pt idx="16">
                  <c:v>0.10277174513196156</c:v>
                </c:pt>
                <c:pt idx="17">
                  <c:v>2.1054956380903302E-2</c:v>
                </c:pt>
                <c:pt idx="18">
                  <c:v>3.3938233886700774E-2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C-4591-9DC6-DEA57EDBB40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8C-4591-9DC6-DEA57EDBB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8.51'!$Y$44:$Y$60</c:f>
              <c:numCache>
                <c:formatCode>#,##0</c:formatCode>
                <c:ptCount val="17"/>
                <c:pt idx="0">
                  <c:v>4</c:v>
                </c:pt>
                <c:pt idx="1">
                  <c:v>317</c:v>
                </c:pt>
                <c:pt idx="2">
                  <c:v>842</c:v>
                </c:pt>
                <c:pt idx="3">
                  <c:v>1246</c:v>
                </c:pt>
                <c:pt idx="4">
                  <c:v>1412</c:v>
                </c:pt>
                <c:pt idx="5">
                  <c:v>1389</c:v>
                </c:pt>
                <c:pt idx="6">
                  <c:v>1373</c:v>
                </c:pt>
                <c:pt idx="7">
                  <c:v>1404</c:v>
                </c:pt>
                <c:pt idx="8">
                  <c:v>1468</c:v>
                </c:pt>
                <c:pt idx="9">
                  <c:v>1335</c:v>
                </c:pt>
                <c:pt idx="10">
                  <c:v>1250</c:v>
                </c:pt>
                <c:pt idx="11">
                  <c:v>890</c:v>
                </c:pt>
                <c:pt idx="12">
                  <c:v>490</c:v>
                </c:pt>
                <c:pt idx="13">
                  <c:v>211</c:v>
                </c:pt>
                <c:pt idx="14">
                  <c:v>76</c:v>
                </c:pt>
                <c:pt idx="15">
                  <c:v>37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2-48B1-9DBA-A2FBB010DF2A}"/>
            </c:ext>
          </c:extLst>
        </c:ser>
        <c:ser>
          <c:idx val="1"/>
          <c:order val="1"/>
          <c:tx>
            <c:strRef>
              <c:f>'Table 8.51'!$S$62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8.51'!$Y$63:$Y$79</c:f>
              <c:numCache>
                <c:formatCode>#,##0</c:formatCode>
                <c:ptCount val="17"/>
                <c:pt idx="0">
                  <c:v>13</c:v>
                </c:pt>
                <c:pt idx="1">
                  <c:v>371</c:v>
                </c:pt>
                <c:pt idx="2">
                  <c:v>880</c:v>
                </c:pt>
                <c:pt idx="3">
                  <c:v>1156</c:v>
                </c:pt>
                <c:pt idx="4">
                  <c:v>1294</c:v>
                </c:pt>
                <c:pt idx="5">
                  <c:v>1227</c:v>
                </c:pt>
                <c:pt idx="6">
                  <c:v>1247</c:v>
                </c:pt>
                <c:pt idx="7">
                  <c:v>1181</c:v>
                </c:pt>
                <c:pt idx="8">
                  <c:v>1420</c:v>
                </c:pt>
                <c:pt idx="9">
                  <c:v>1261</c:v>
                </c:pt>
                <c:pt idx="10">
                  <c:v>1112</c:v>
                </c:pt>
                <c:pt idx="11">
                  <c:v>742</c:v>
                </c:pt>
                <c:pt idx="12">
                  <c:v>307</c:v>
                </c:pt>
                <c:pt idx="13">
                  <c:v>96</c:v>
                </c:pt>
                <c:pt idx="14">
                  <c:v>55</c:v>
                </c:pt>
                <c:pt idx="15">
                  <c:v>23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72-48B1-9DBA-A2FBB010D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8.51'!$Y$83:$Y$90</c:f>
              <c:numCache>
                <c:formatCode>#,##0</c:formatCode>
                <c:ptCount val="8"/>
                <c:pt idx="0">
                  <c:v>1203</c:v>
                </c:pt>
                <c:pt idx="1">
                  <c:v>1009</c:v>
                </c:pt>
                <c:pt idx="2">
                  <c:v>2168</c:v>
                </c:pt>
                <c:pt idx="3">
                  <c:v>555</c:v>
                </c:pt>
                <c:pt idx="4">
                  <c:v>476</c:v>
                </c:pt>
                <c:pt idx="5">
                  <c:v>377</c:v>
                </c:pt>
                <c:pt idx="6">
                  <c:v>1314</c:v>
                </c:pt>
                <c:pt idx="7">
                  <c:v>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A4-4379-9117-F45A069F8406}"/>
            </c:ext>
          </c:extLst>
        </c:ser>
        <c:ser>
          <c:idx val="1"/>
          <c:order val="1"/>
          <c:tx>
            <c:strRef>
              <c:f>'Table 8.51'!$S$92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8.51'!$Y$93:$Y$100</c:f>
              <c:numCache>
                <c:formatCode>#,##0</c:formatCode>
                <c:ptCount val="8"/>
                <c:pt idx="0">
                  <c:v>871</c:v>
                </c:pt>
                <c:pt idx="1">
                  <c:v>1751</c:v>
                </c:pt>
                <c:pt idx="2">
                  <c:v>352</c:v>
                </c:pt>
                <c:pt idx="3">
                  <c:v>1350</c:v>
                </c:pt>
                <c:pt idx="4">
                  <c:v>1786</c:v>
                </c:pt>
                <c:pt idx="5">
                  <c:v>875</c:v>
                </c:pt>
                <c:pt idx="6">
                  <c:v>130</c:v>
                </c:pt>
                <c:pt idx="7">
                  <c:v>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A4-4379-9117-F45A069F8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8.51'!$U$8:$Y$8</c:f>
              <c:numCache>
                <c:formatCode>#,##0</c:formatCode>
                <c:ptCount val="5"/>
                <c:pt idx="1">
                  <c:v>42821.24</c:v>
                </c:pt>
                <c:pt idx="2">
                  <c:v>44449.11</c:v>
                </c:pt>
                <c:pt idx="3">
                  <c:v>45562.720000000001</c:v>
                </c:pt>
                <c:pt idx="4">
                  <c:v>47154.5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D-402D-847E-2C43BC3395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5D-402D-847E-2C43BC339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8.51'!$V$4:$Z$4</c:f>
              <c:numCache>
                <c:formatCode>#,##0</c:formatCode>
                <c:ptCount val="5"/>
                <c:pt idx="0">
                  <c:v>23140</c:v>
                </c:pt>
                <c:pt idx="1">
                  <c:v>23334</c:v>
                </c:pt>
                <c:pt idx="2">
                  <c:v>25292</c:v>
                </c:pt>
                <c:pt idx="3">
                  <c:v>26227</c:v>
                </c:pt>
                <c:pt idx="4">
                  <c:v>27167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1F-48C5-9D69-ED5F2088E7D4}"/>
            </c:ext>
          </c:extLst>
        </c:ser>
        <c:ser>
          <c:idx val="1"/>
          <c:order val="1"/>
          <c:tx>
            <c:strRef>
              <c:f>'Table 8.51'!$S$7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8.51'!$V$7:$Z$7</c:f>
              <c:numCache>
                <c:formatCode>#,##0</c:formatCode>
                <c:ptCount val="5"/>
                <c:pt idx="0">
                  <c:v>16835</c:v>
                </c:pt>
                <c:pt idx="1">
                  <c:v>17139</c:v>
                </c:pt>
                <c:pt idx="2">
                  <c:v>18259</c:v>
                </c:pt>
                <c:pt idx="3">
                  <c:v>19054</c:v>
                </c:pt>
                <c:pt idx="4">
                  <c:v>19616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1F-48C5-9D69-ED5F2088E7D4}"/>
            </c:ext>
          </c:extLst>
        </c:ser>
        <c:ser>
          <c:idx val="2"/>
          <c:order val="2"/>
          <c:tx>
            <c:strRef>
              <c:f>'Table 8.51'!$S$11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8.51'!$V$11:$Z$11</c:f>
              <c:numCache>
                <c:formatCode>#,##0</c:formatCode>
                <c:ptCount val="5"/>
                <c:pt idx="0">
                  <c:v>20653</c:v>
                </c:pt>
                <c:pt idx="1">
                  <c:v>20884</c:v>
                </c:pt>
                <c:pt idx="2">
                  <c:v>22662</c:v>
                </c:pt>
                <c:pt idx="3">
                  <c:v>23508</c:v>
                </c:pt>
                <c:pt idx="4">
                  <c:v>24465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1F-48C5-9D69-ED5F2088E7D4}"/>
            </c:ext>
          </c:extLst>
        </c:ser>
        <c:ser>
          <c:idx val="3"/>
          <c:order val="3"/>
          <c:tx>
            <c:strRef>
              <c:f>'Table 8.51'!$S$12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8.51'!$V$12:$Z$12</c:f>
              <c:numCache>
                <c:formatCode>#,##0</c:formatCode>
                <c:ptCount val="5"/>
                <c:pt idx="0">
                  <c:v>2484</c:v>
                </c:pt>
                <c:pt idx="1">
                  <c:v>2447</c:v>
                </c:pt>
                <c:pt idx="2">
                  <c:v>2630</c:v>
                </c:pt>
                <c:pt idx="3">
                  <c:v>2722</c:v>
                </c:pt>
                <c:pt idx="4">
                  <c:v>2707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1F-48C5-9D69-ED5F2088E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8.51'!$AB$15:$AB$33</c:f>
              <c:numCache>
                <c:formatCode>0.0%</c:formatCode>
                <c:ptCount val="19"/>
                <c:pt idx="0">
                  <c:v>2.7202120219383813E-2</c:v>
                </c:pt>
                <c:pt idx="1">
                  <c:v>4.3435049876688631E-3</c:v>
                </c:pt>
                <c:pt idx="2">
                  <c:v>5.4514668531674457E-2</c:v>
                </c:pt>
                <c:pt idx="3">
                  <c:v>9.2391504398719026E-3</c:v>
                </c:pt>
                <c:pt idx="4">
                  <c:v>0.11131151765009019</c:v>
                </c:pt>
                <c:pt idx="5">
                  <c:v>3.4674421172746349E-2</c:v>
                </c:pt>
                <c:pt idx="6">
                  <c:v>8.0281223543269414E-2</c:v>
                </c:pt>
                <c:pt idx="7">
                  <c:v>5.8968601612250156E-2</c:v>
                </c:pt>
                <c:pt idx="8">
                  <c:v>6.1029926013177756E-2</c:v>
                </c:pt>
                <c:pt idx="9">
                  <c:v>9.7544815401038026E-3</c:v>
                </c:pt>
                <c:pt idx="10">
                  <c:v>3.4858467994257736E-2</c:v>
                </c:pt>
                <c:pt idx="11">
                  <c:v>1.8478300879743805E-2</c:v>
                </c:pt>
                <c:pt idx="12">
                  <c:v>5.9115839069459268E-2</c:v>
                </c:pt>
                <c:pt idx="13">
                  <c:v>8.13118857437332E-2</c:v>
                </c:pt>
                <c:pt idx="14">
                  <c:v>9.5409872271505866E-2</c:v>
                </c:pt>
                <c:pt idx="15">
                  <c:v>5.6318327382486107E-2</c:v>
                </c:pt>
                <c:pt idx="16">
                  <c:v>0.10277174513196156</c:v>
                </c:pt>
                <c:pt idx="17">
                  <c:v>2.1054956380903302E-2</c:v>
                </c:pt>
                <c:pt idx="18">
                  <c:v>3.3938233886700774E-2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4-4E2D-9BBE-9C906D133A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74-4E2D-9BBE-9C906D133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8.51'!$Z$44:$Z$60</c:f>
              <c:numCache>
                <c:formatCode>#,##0</c:formatCode>
                <c:ptCount val="17"/>
                <c:pt idx="0">
                  <c:v>4</c:v>
                </c:pt>
                <c:pt idx="1">
                  <c:v>367</c:v>
                </c:pt>
                <c:pt idx="2">
                  <c:v>840</c:v>
                </c:pt>
                <c:pt idx="3">
                  <c:v>1268</c:v>
                </c:pt>
                <c:pt idx="4">
                  <c:v>1510</c:v>
                </c:pt>
                <c:pt idx="5">
                  <c:v>1383</c:v>
                </c:pt>
                <c:pt idx="6">
                  <c:v>1483</c:v>
                </c:pt>
                <c:pt idx="7">
                  <c:v>1420</c:v>
                </c:pt>
                <c:pt idx="8">
                  <c:v>1447</c:v>
                </c:pt>
                <c:pt idx="9">
                  <c:v>1282</c:v>
                </c:pt>
                <c:pt idx="10">
                  <c:v>1317</c:v>
                </c:pt>
                <c:pt idx="11">
                  <c:v>917</c:v>
                </c:pt>
                <c:pt idx="12">
                  <c:v>486</c:v>
                </c:pt>
                <c:pt idx="13">
                  <c:v>228</c:v>
                </c:pt>
                <c:pt idx="14">
                  <c:v>83</c:v>
                </c:pt>
                <c:pt idx="15">
                  <c:v>31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1-4EC7-A8F1-8B9A9FDD91D4}"/>
            </c:ext>
          </c:extLst>
        </c:ser>
        <c:ser>
          <c:idx val="1"/>
          <c:order val="1"/>
          <c:tx>
            <c:strRef>
              <c:f>'Table 8.51'!$S$62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8.51'!$Z$63:$Z$79</c:f>
              <c:numCache>
                <c:formatCode>#,##0</c:formatCode>
                <c:ptCount val="17"/>
                <c:pt idx="0">
                  <c:v>8</c:v>
                </c:pt>
                <c:pt idx="1">
                  <c:v>324</c:v>
                </c:pt>
                <c:pt idx="2">
                  <c:v>945</c:v>
                </c:pt>
                <c:pt idx="3">
                  <c:v>1264</c:v>
                </c:pt>
                <c:pt idx="4">
                  <c:v>1371</c:v>
                </c:pt>
                <c:pt idx="5">
                  <c:v>1268</c:v>
                </c:pt>
                <c:pt idx="6">
                  <c:v>1381</c:v>
                </c:pt>
                <c:pt idx="7">
                  <c:v>1327</c:v>
                </c:pt>
                <c:pt idx="8">
                  <c:v>1414</c:v>
                </c:pt>
                <c:pt idx="9">
                  <c:v>1304</c:v>
                </c:pt>
                <c:pt idx="10">
                  <c:v>1158</c:v>
                </c:pt>
                <c:pt idx="11">
                  <c:v>773</c:v>
                </c:pt>
                <c:pt idx="12">
                  <c:v>337</c:v>
                </c:pt>
                <c:pt idx="13">
                  <c:v>108</c:v>
                </c:pt>
                <c:pt idx="14">
                  <c:v>53</c:v>
                </c:pt>
                <c:pt idx="15">
                  <c:v>21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C1-4EC7-A8F1-8B9A9FDD9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8.51'!$Z$83:$Z$90</c:f>
              <c:numCache>
                <c:formatCode>#,##0</c:formatCode>
                <c:ptCount val="8"/>
                <c:pt idx="0">
                  <c:v>1249</c:v>
                </c:pt>
                <c:pt idx="1">
                  <c:v>1034</c:v>
                </c:pt>
                <c:pt idx="2">
                  <c:v>2259</c:v>
                </c:pt>
                <c:pt idx="3">
                  <c:v>584</c:v>
                </c:pt>
                <c:pt idx="4">
                  <c:v>486</c:v>
                </c:pt>
                <c:pt idx="5">
                  <c:v>404</c:v>
                </c:pt>
                <c:pt idx="6">
                  <c:v>1348</c:v>
                </c:pt>
                <c:pt idx="7">
                  <c:v>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34-46AB-AB69-2B99BD8611C7}"/>
            </c:ext>
          </c:extLst>
        </c:ser>
        <c:ser>
          <c:idx val="1"/>
          <c:order val="1"/>
          <c:tx>
            <c:strRef>
              <c:f>'Table 8.51'!$S$92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8.51'!$Z$93:$Z$100</c:f>
              <c:numCache>
                <c:formatCode>#,##0</c:formatCode>
                <c:ptCount val="8"/>
                <c:pt idx="0">
                  <c:v>914</c:v>
                </c:pt>
                <c:pt idx="1">
                  <c:v>1835</c:v>
                </c:pt>
                <c:pt idx="2">
                  <c:v>359</c:v>
                </c:pt>
                <c:pt idx="3">
                  <c:v>1474</c:v>
                </c:pt>
                <c:pt idx="4">
                  <c:v>1847</c:v>
                </c:pt>
                <c:pt idx="5">
                  <c:v>889</c:v>
                </c:pt>
                <c:pt idx="6">
                  <c:v>133</c:v>
                </c:pt>
                <c:pt idx="7">
                  <c:v>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34-46AB-AB69-2B99BD861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8.6'!$U$4:$Y$4</c:f>
              <c:numCache>
                <c:formatCode>#,##0</c:formatCode>
                <c:ptCount val="5"/>
                <c:pt idx="1">
                  <c:v>34818</c:v>
                </c:pt>
                <c:pt idx="2">
                  <c:v>35558</c:v>
                </c:pt>
                <c:pt idx="3">
                  <c:v>37715</c:v>
                </c:pt>
                <c:pt idx="4">
                  <c:v>39352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B-4517-92E6-F9ED3A43F25E}"/>
            </c:ext>
          </c:extLst>
        </c:ser>
        <c:ser>
          <c:idx val="1"/>
          <c:order val="1"/>
          <c:tx>
            <c:strRef>
              <c:f>'Table 8.6'!$S$7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8.6'!$U$7:$Y$7</c:f>
              <c:numCache>
                <c:formatCode>#,##0</c:formatCode>
                <c:ptCount val="5"/>
                <c:pt idx="1">
                  <c:v>24784</c:v>
                </c:pt>
                <c:pt idx="2">
                  <c:v>25532</c:v>
                </c:pt>
                <c:pt idx="3">
                  <c:v>26717</c:v>
                </c:pt>
                <c:pt idx="4">
                  <c:v>28125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B-4517-92E6-F9ED3A43F25E}"/>
            </c:ext>
          </c:extLst>
        </c:ser>
        <c:ser>
          <c:idx val="2"/>
          <c:order val="2"/>
          <c:tx>
            <c:strRef>
              <c:f>'Table 8.6'!$S$11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8.6'!$U$11:$Y$11</c:f>
              <c:numCache>
                <c:formatCode>#,##0</c:formatCode>
                <c:ptCount val="5"/>
                <c:pt idx="1">
                  <c:v>29214</c:v>
                </c:pt>
                <c:pt idx="2">
                  <c:v>29942</c:v>
                </c:pt>
                <c:pt idx="3">
                  <c:v>31831</c:v>
                </c:pt>
                <c:pt idx="4">
                  <c:v>33252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FB-4517-92E6-F9ED3A43F25E}"/>
            </c:ext>
          </c:extLst>
        </c:ser>
        <c:ser>
          <c:idx val="3"/>
          <c:order val="3"/>
          <c:tx>
            <c:strRef>
              <c:f>'Table 8.6'!$S$12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8.6'!$U$12:$Y$12</c:f>
              <c:numCache>
                <c:formatCode>#,##0</c:formatCode>
                <c:ptCount val="5"/>
                <c:pt idx="1">
                  <c:v>5601</c:v>
                </c:pt>
                <c:pt idx="2">
                  <c:v>5614</c:v>
                </c:pt>
                <c:pt idx="3">
                  <c:v>5884</c:v>
                </c:pt>
                <c:pt idx="4">
                  <c:v>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FB-4517-92E6-F9ED3A43F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8.51'!$V$8:$Z$8</c:f>
              <c:numCache>
                <c:formatCode>#,##0</c:formatCode>
                <c:ptCount val="5"/>
                <c:pt idx="0">
                  <c:v>42821.24</c:v>
                </c:pt>
                <c:pt idx="1">
                  <c:v>44449.11</c:v>
                </c:pt>
                <c:pt idx="2">
                  <c:v>45562.720000000001</c:v>
                </c:pt>
                <c:pt idx="3">
                  <c:v>47154.5</c:v>
                </c:pt>
                <c:pt idx="4">
                  <c:v>48394.5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68-4000-A643-02AC3ABC47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68-4000-A643-02AC3ABC4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8.52'!$U$4:$Y$4</c:f>
              <c:numCache>
                <c:formatCode>#,##0</c:formatCode>
                <c:ptCount val="5"/>
                <c:pt idx="1">
                  <c:v>134183</c:v>
                </c:pt>
                <c:pt idx="2">
                  <c:v>139301</c:v>
                </c:pt>
                <c:pt idx="3">
                  <c:v>149539</c:v>
                </c:pt>
                <c:pt idx="4">
                  <c:v>155589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A-44F4-B220-5B1B5D3623ED}"/>
            </c:ext>
          </c:extLst>
        </c:ser>
        <c:ser>
          <c:idx val="1"/>
          <c:order val="1"/>
          <c:tx>
            <c:strRef>
              <c:f>'Table 8.52'!$S$7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8.52'!$U$7:$Y$7</c:f>
              <c:numCache>
                <c:formatCode>#,##0</c:formatCode>
                <c:ptCount val="5"/>
                <c:pt idx="1">
                  <c:v>93161</c:v>
                </c:pt>
                <c:pt idx="2">
                  <c:v>96354</c:v>
                </c:pt>
                <c:pt idx="3">
                  <c:v>101317</c:v>
                </c:pt>
                <c:pt idx="4">
                  <c:v>105233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A-44F4-B220-5B1B5D3623ED}"/>
            </c:ext>
          </c:extLst>
        </c:ser>
        <c:ser>
          <c:idx val="2"/>
          <c:order val="2"/>
          <c:tx>
            <c:strRef>
              <c:f>'Table 8.52'!$S$11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8.52'!$U$11:$Y$11</c:f>
              <c:numCache>
                <c:formatCode>#,##0</c:formatCode>
                <c:ptCount val="5"/>
                <c:pt idx="1">
                  <c:v>121242</c:v>
                </c:pt>
                <c:pt idx="2">
                  <c:v>125490</c:v>
                </c:pt>
                <c:pt idx="3">
                  <c:v>134721</c:v>
                </c:pt>
                <c:pt idx="4">
                  <c:v>139992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FA-44F4-B220-5B1B5D3623ED}"/>
            </c:ext>
          </c:extLst>
        </c:ser>
        <c:ser>
          <c:idx val="3"/>
          <c:order val="3"/>
          <c:tx>
            <c:strRef>
              <c:f>'Table 8.52'!$S$12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8.52'!$U$12:$Y$12</c:f>
              <c:numCache>
                <c:formatCode>#,##0</c:formatCode>
                <c:ptCount val="5"/>
                <c:pt idx="1">
                  <c:v>12941</c:v>
                </c:pt>
                <c:pt idx="2">
                  <c:v>13811</c:v>
                </c:pt>
                <c:pt idx="3">
                  <c:v>14818</c:v>
                </c:pt>
                <c:pt idx="4">
                  <c:v>15597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FA-44F4-B220-5B1B5D362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8.52'!$AB$15:$AB$33</c:f>
              <c:numCache>
                <c:formatCode>0.0%</c:formatCode>
                <c:ptCount val="19"/>
                <c:pt idx="0">
                  <c:v>5.0010063000481804E-3</c:v>
                </c:pt>
                <c:pt idx="1">
                  <c:v>9.0262064927698865E-4</c:v>
                </c:pt>
                <c:pt idx="2">
                  <c:v>3.867241579098233E-2</c:v>
                </c:pt>
                <c:pt idx="3">
                  <c:v>6.0987881707904642E-3</c:v>
                </c:pt>
                <c:pt idx="4">
                  <c:v>4.9101343563034028E-2</c:v>
                </c:pt>
                <c:pt idx="5">
                  <c:v>3.3122518555563009E-2</c:v>
                </c:pt>
                <c:pt idx="6">
                  <c:v>7.57225539285344E-2</c:v>
                </c:pt>
                <c:pt idx="7">
                  <c:v>8.6993114468155178E-2</c:v>
                </c:pt>
                <c:pt idx="8">
                  <c:v>3.5995047784005321E-2</c:v>
                </c:pt>
                <c:pt idx="9">
                  <c:v>2.8969243811254704E-2</c:v>
                </c:pt>
                <c:pt idx="10">
                  <c:v>4.2246305659065543E-2</c:v>
                </c:pt>
                <c:pt idx="11">
                  <c:v>1.5210377697951418E-2</c:v>
                </c:pt>
                <c:pt idx="12">
                  <c:v>0.10863161489811975</c:v>
                </c:pt>
                <c:pt idx="13">
                  <c:v>0.11213231930815347</c:v>
                </c:pt>
                <c:pt idx="14">
                  <c:v>7.682033579927669E-2</c:v>
                </c:pt>
                <c:pt idx="15">
                  <c:v>8.2242158483109409E-2</c:v>
                </c:pt>
                <c:pt idx="16">
                  <c:v>0.10794855062299122</c:v>
                </c:pt>
                <c:pt idx="17">
                  <c:v>3.4421560435941377E-2</c:v>
                </c:pt>
                <c:pt idx="18">
                  <c:v>3.2591923984704237E-2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0-43A8-A770-38A0631B84C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0-43A8-A770-38A0631B8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8.52'!$Y$44:$Y$60</c:f>
              <c:numCache>
                <c:formatCode>#,##0</c:formatCode>
                <c:ptCount val="17"/>
                <c:pt idx="0">
                  <c:v>10</c:v>
                </c:pt>
                <c:pt idx="1">
                  <c:v>545</c:v>
                </c:pt>
                <c:pt idx="2">
                  <c:v>3071</c:v>
                </c:pt>
                <c:pt idx="3">
                  <c:v>8344</c:v>
                </c:pt>
                <c:pt idx="4">
                  <c:v>15010</c:v>
                </c:pt>
                <c:pt idx="5">
                  <c:v>14358</c:v>
                </c:pt>
                <c:pt idx="6">
                  <c:v>10801</c:v>
                </c:pt>
                <c:pt idx="7">
                  <c:v>7488</c:v>
                </c:pt>
                <c:pt idx="8">
                  <c:v>6378</c:v>
                </c:pt>
                <c:pt idx="9">
                  <c:v>4703</c:v>
                </c:pt>
                <c:pt idx="10">
                  <c:v>3863</c:v>
                </c:pt>
                <c:pt idx="11">
                  <c:v>2499</c:v>
                </c:pt>
                <c:pt idx="12">
                  <c:v>1214</c:v>
                </c:pt>
                <c:pt idx="13">
                  <c:v>414</c:v>
                </c:pt>
                <c:pt idx="14">
                  <c:v>213</c:v>
                </c:pt>
                <c:pt idx="15">
                  <c:v>133</c:v>
                </c:pt>
                <c:pt idx="16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B-4A58-86FB-A74B9B2C8D75}"/>
            </c:ext>
          </c:extLst>
        </c:ser>
        <c:ser>
          <c:idx val="1"/>
          <c:order val="1"/>
          <c:tx>
            <c:strRef>
              <c:f>'Table 8.52'!$S$62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8.52'!$Y$63:$Y$79</c:f>
              <c:numCache>
                <c:formatCode>#,##0</c:formatCode>
                <c:ptCount val="17"/>
                <c:pt idx="0">
                  <c:v>22</c:v>
                </c:pt>
                <c:pt idx="1">
                  <c:v>745</c:v>
                </c:pt>
                <c:pt idx="2">
                  <c:v>2821</c:v>
                </c:pt>
                <c:pt idx="3">
                  <c:v>8421</c:v>
                </c:pt>
                <c:pt idx="4">
                  <c:v>14776</c:v>
                </c:pt>
                <c:pt idx="5">
                  <c:v>13386</c:v>
                </c:pt>
                <c:pt idx="6">
                  <c:v>9434</c:v>
                </c:pt>
                <c:pt idx="7">
                  <c:v>7147</c:v>
                </c:pt>
                <c:pt idx="8">
                  <c:v>6285</c:v>
                </c:pt>
                <c:pt idx="9">
                  <c:v>4831</c:v>
                </c:pt>
                <c:pt idx="10">
                  <c:v>4038</c:v>
                </c:pt>
                <c:pt idx="11">
                  <c:v>2446</c:v>
                </c:pt>
                <c:pt idx="12">
                  <c:v>1008</c:v>
                </c:pt>
                <c:pt idx="13">
                  <c:v>356</c:v>
                </c:pt>
                <c:pt idx="14">
                  <c:v>175</c:v>
                </c:pt>
                <c:pt idx="15">
                  <c:v>139</c:v>
                </c:pt>
                <c:pt idx="16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4B-4A58-86FB-A74B9B2C8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8.52'!$Y$83:$Y$90</c:f>
              <c:numCache>
                <c:formatCode>#,##0</c:formatCode>
                <c:ptCount val="8"/>
                <c:pt idx="0">
                  <c:v>6424</c:v>
                </c:pt>
                <c:pt idx="1">
                  <c:v>12501</c:v>
                </c:pt>
                <c:pt idx="2">
                  <c:v>7210</c:v>
                </c:pt>
                <c:pt idx="3">
                  <c:v>3561</c:v>
                </c:pt>
                <c:pt idx="4">
                  <c:v>3766</c:v>
                </c:pt>
                <c:pt idx="5">
                  <c:v>2992</c:v>
                </c:pt>
                <c:pt idx="6">
                  <c:v>2567</c:v>
                </c:pt>
                <c:pt idx="7">
                  <c:v>4835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1-4345-B414-A4970A461FCA}"/>
            </c:ext>
          </c:extLst>
        </c:ser>
        <c:ser>
          <c:idx val="1"/>
          <c:order val="1"/>
          <c:tx>
            <c:strRef>
              <c:f>'Table 8.52'!$S$92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8.52'!$Y$93:$Y$100</c:f>
              <c:numCache>
                <c:formatCode>#,##0</c:formatCode>
                <c:ptCount val="8"/>
                <c:pt idx="0">
                  <c:v>5352</c:v>
                </c:pt>
                <c:pt idx="1">
                  <c:v>15064</c:v>
                </c:pt>
                <c:pt idx="2">
                  <c:v>1594</c:v>
                </c:pt>
                <c:pt idx="3">
                  <c:v>5771</c:v>
                </c:pt>
                <c:pt idx="4">
                  <c:v>8494</c:v>
                </c:pt>
                <c:pt idx="5">
                  <c:v>4209</c:v>
                </c:pt>
                <c:pt idx="6">
                  <c:v>344</c:v>
                </c:pt>
                <c:pt idx="7">
                  <c:v>2131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1-4345-B414-A4970A461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8.52'!$U$8:$Y$8</c:f>
              <c:numCache>
                <c:formatCode>#,##0</c:formatCode>
                <c:ptCount val="5"/>
                <c:pt idx="1">
                  <c:v>41062.5</c:v>
                </c:pt>
                <c:pt idx="2">
                  <c:v>42865</c:v>
                </c:pt>
                <c:pt idx="3">
                  <c:v>43097.83</c:v>
                </c:pt>
                <c:pt idx="4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1F-4734-A01B-E0DAD145914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1F-4734-A01B-E0DAD1459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8.52'!$V$4:$Z$4</c:f>
              <c:numCache>
                <c:formatCode>#,##0</c:formatCode>
                <c:ptCount val="5"/>
                <c:pt idx="0">
                  <c:v>134183</c:v>
                </c:pt>
                <c:pt idx="1">
                  <c:v>139301</c:v>
                </c:pt>
                <c:pt idx="2">
                  <c:v>149539</c:v>
                </c:pt>
                <c:pt idx="3">
                  <c:v>155589</c:v>
                </c:pt>
                <c:pt idx="4">
                  <c:v>163967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C-4378-B684-2C7ABE5A1F2B}"/>
            </c:ext>
          </c:extLst>
        </c:ser>
        <c:ser>
          <c:idx val="1"/>
          <c:order val="1"/>
          <c:tx>
            <c:strRef>
              <c:f>'Table 8.52'!$S$7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8.52'!$V$7:$Z$7</c:f>
              <c:numCache>
                <c:formatCode>#,##0</c:formatCode>
                <c:ptCount val="5"/>
                <c:pt idx="0">
                  <c:v>93161</c:v>
                </c:pt>
                <c:pt idx="1">
                  <c:v>96354</c:v>
                </c:pt>
                <c:pt idx="2">
                  <c:v>101317</c:v>
                </c:pt>
                <c:pt idx="3">
                  <c:v>105233</c:v>
                </c:pt>
                <c:pt idx="4">
                  <c:v>109411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C-4378-B684-2C7ABE5A1F2B}"/>
            </c:ext>
          </c:extLst>
        </c:ser>
        <c:ser>
          <c:idx val="2"/>
          <c:order val="2"/>
          <c:tx>
            <c:strRef>
              <c:f>'Table 8.52'!$S$11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8.52'!$V$11:$Z$11</c:f>
              <c:numCache>
                <c:formatCode>#,##0</c:formatCode>
                <c:ptCount val="5"/>
                <c:pt idx="0">
                  <c:v>121242</c:v>
                </c:pt>
                <c:pt idx="1">
                  <c:v>125490</c:v>
                </c:pt>
                <c:pt idx="2">
                  <c:v>134721</c:v>
                </c:pt>
                <c:pt idx="3">
                  <c:v>139992</c:v>
                </c:pt>
                <c:pt idx="4">
                  <c:v>147515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9C-4378-B684-2C7ABE5A1F2B}"/>
            </c:ext>
          </c:extLst>
        </c:ser>
        <c:ser>
          <c:idx val="3"/>
          <c:order val="3"/>
          <c:tx>
            <c:strRef>
              <c:f>'Table 8.52'!$S$12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8.52'!$V$12:$Z$12</c:f>
              <c:numCache>
                <c:formatCode>#,##0</c:formatCode>
                <c:ptCount val="5"/>
                <c:pt idx="0">
                  <c:v>12941</c:v>
                </c:pt>
                <c:pt idx="1">
                  <c:v>13811</c:v>
                </c:pt>
                <c:pt idx="2">
                  <c:v>14818</c:v>
                </c:pt>
                <c:pt idx="3">
                  <c:v>15597</c:v>
                </c:pt>
                <c:pt idx="4">
                  <c:v>16454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9C-4378-B684-2C7ABE5A1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8.52'!$AB$15:$AB$33</c:f>
              <c:numCache>
                <c:formatCode>0.0%</c:formatCode>
                <c:ptCount val="19"/>
                <c:pt idx="0">
                  <c:v>5.0010063000481804E-3</c:v>
                </c:pt>
                <c:pt idx="1">
                  <c:v>9.0262064927698865E-4</c:v>
                </c:pt>
                <c:pt idx="2">
                  <c:v>3.867241579098233E-2</c:v>
                </c:pt>
                <c:pt idx="3">
                  <c:v>6.0987881707904642E-3</c:v>
                </c:pt>
                <c:pt idx="4">
                  <c:v>4.9101343563034028E-2</c:v>
                </c:pt>
                <c:pt idx="5">
                  <c:v>3.3122518555563009E-2</c:v>
                </c:pt>
                <c:pt idx="6">
                  <c:v>7.57225539285344E-2</c:v>
                </c:pt>
                <c:pt idx="7">
                  <c:v>8.6993114468155178E-2</c:v>
                </c:pt>
                <c:pt idx="8">
                  <c:v>3.5995047784005321E-2</c:v>
                </c:pt>
                <c:pt idx="9">
                  <c:v>2.8969243811254704E-2</c:v>
                </c:pt>
                <c:pt idx="10">
                  <c:v>4.2246305659065543E-2</c:v>
                </c:pt>
                <c:pt idx="11">
                  <c:v>1.5210377697951418E-2</c:v>
                </c:pt>
                <c:pt idx="12">
                  <c:v>0.10863161489811975</c:v>
                </c:pt>
                <c:pt idx="13">
                  <c:v>0.11213231930815347</c:v>
                </c:pt>
                <c:pt idx="14">
                  <c:v>7.682033579927669E-2</c:v>
                </c:pt>
                <c:pt idx="15">
                  <c:v>8.2242158483109409E-2</c:v>
                </c:pt>
                <c:pt idx="16">
                  <c:v>0.10794855062299122</c:v>
                </c:pt>
                <c:pt idx="17">
                  <c:v>3.4421560435941377E-2</c:v>
                </c:pt>
                <c:pt idx="18">
                  <c:v>3.2591923984704237E-2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D6-4598-8CD7-E91C70B6BC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D6-4598-8CD7-E91C70B6B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8.52'!$Z$44:$Z$60</c:f>
              <c:numCache>
                <c:formatCode>#,##0</c:formatCode>
                <c:ptCount val="17"/>
                <c:pt idx="0">
                  <c:v>16</c:v>
                </c:pt>
                <c:pt idx="1">
                  <c:v>624</c:v>
                </c:pt>
                <c:pt idx="2">
                  <c:v>3155</c:v>
                </c:pt>
                <c:pt idx="3">
                  <c:v>8827</c:v>
                </c:pt>
                <c:pt idx="4">
                  <c:v>16008</c:v>
                </c:pt>
                <c:pt idx="5">
                  <c:v>14946</c:v>
                </c:pt>
                <c:pt idx="6">
                  <c:v>11362</c:v>
                </c:pt>
                <c:pt idx="7">
                  <c:v>7876</c:v>
                </c:pt>
                <c:pt idx="8">
                  <c:v>6381</c:v>
                </c:pt>
                <c:pt idx="9">
                  <c:v>5067</c:v>
                </c:pt>
                <c:pt idx="10">
                  <c:v>4050</c:v>
                </c:pt>
                <c:pt idx="11">
                  <c:v>2583</c:v>
                </c:pt>
                <c:pt idx="12">
                  <c:v>1280</c:v>
                </c:pt>
                <c:pt idx="13">
                  <c:v>440</c:v>
                </c:pt>
                <c:pt idx="14">
                  <c:v>192</c:v>
                </c:pt>
                <c:pt idx="15">
                  <c:v>129</c:v>
                </c:pt>
                <c:pt idx="16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77-4DEC-9EEA-5900B5DE838E}"/>
            </c:ext>
          </c:extLst>
        </c:ser>
        <c:ser>
          <c:idx val="1"/>
          <c:order val="1"/>
          <c:tx>
            <c:strRef>
              <c:f>'Table 8.52'!$S$62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8.52'!$Z$63:$Z$79</c:f>
              <c:numCache>
                <c:formatCode>#,##0</c:formatCode>
                <c:ptCount val="17"/>
                <c:pt idx="0">
                  <c:v>13</c:v>
                </c:pt>
                <c:pt idx="1">
                  <c:v>838</c:v>
                </c:pt>
                <c:pt idx="2">
                  <c:v>3146</c:v>
                </c:pt>
                <c:pt idx="3">
                  <c:v>9245</c:v>
                </c:pt>
                <c:pt idx="4">
                  <c:v>15803</c:v>
                </c:pt>
                <c:pt idx="5">
                  <c:v>13970</c:v>
                </c:pt>
                <c:pt idx="6">
                  <c:v>9969</c:v>
                </c:pt>
                <c:pt idx="7">
                  <c:v>7460</c:v>
                </c:pt>
                <c:pt idx="8">
                  <c:v>6502</c:v>
                </c:pt>
                <c:pt idx="9">
                  <c:v>5089</c:v>
                </c:pt>
                <c:pt idx="10">
                  <c:v>4259</c:v>
                </c:pt>
                <c:pt idx="11">
                  <c:v>2681</c:v>
                </c:pt>
                <c:pt idx="12">
                  <c:v>1139</c:v>
                </c:pt>
                <c:pt idx="13">
                  <c:v>415</c:v>
                </c:pt>
                <c:pt idx="14">
                  <c:v>142</c:v>
                </c:pt>
                <c:pt idx="15">
                  <c:v>131</c:v>
                </c:pt>
                <c:pt idx="16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77-4DEC-9EEA-5900B5DE8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8.52'!$Z$83:$Z$90</c:f>
              <c:numCache>
                <c:formatCode>#,##0</c:formatCode>
                <c:ptCount val="8"/>
                <c:pt idx="0">
                  <c:v>6627</c:v>
                </c:pt>
                <c:pt idx="1">
                  <c:v>13333</c:v>
                </c:pt>
                <c:pt idx="2">
                  <c:v>7490</c:v>
                </c:pt>
                <c:pt idx="3">
                  <c:v>3749</c:v>
                </c:pt>
                <c:pt idx="4">
                  <c:v>3904</c:v>
                </c:pt>
                <c:pt idx="5">
                  <c:v>3043</c:v>
                </c:pt>
                <c:pt idx="6">
                  <c:v>2602</c:v>
                </c:pt>
                <c:pt idx="7">
                  <c:v>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6E-4ABF-8965-9F3D0332031D}"/>
            </c:ext>
          </c:extLst>
        </c:ser>
        <c:ser>
          <c:idx val="1"/>
          <c:order val="1"/>
          <c:tx>
            <c:strRef>
              <c:f>'Table 8.52'!$S$92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8.52'!$Z$93:$Z$100</c:f>
              <c:numCache>
                <c:formatCode>#,##0</c:formatCode>
                <c:ptCount val="8"/>
                <c:pt idx="0">
                  <c:v>5502</c:v>
                </c:pt>
                <c:pt idx="1">
                  <c:v>16118</c:v>
                </c:pt>
                <c:pt idx="2">
                  <c:v>1650</c:v>
                </c:pt>
                <c:pt idx="3">
                  <c:v>6230</c:v>
                </c:pt>
                <c:pt idx="4">
                  <c:v>8759</c:v>
                </c:pt>
                <c:pt idx="5">
                  <c:v>4269</c:v>
                </c:pt>
                <c:pt idx="6">
                  <c:v>363</c:v>
                </c:pt>
                <c:pt idx="7">
                  <c:v>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6E-4ABF-8965-9F3D03320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8.6'!$AB$15:$AB$33</c:f>
              <c:numCache>
                <c:formatCode>0.0%</c:formatCode>
                <c:ptCount val="19"/>
                <c:pt idx="0">
                  <c:v>5.6049995136659855E-2</c:v>
                </c:pt>
                <c:pt idx="1">
                  <c:v>5.544207761890867E-3</c:v>
                </c:pt>
                <c:pt idx="2">
                  <c:v>6.103491878221963E-2</c:v>
                </c:pt>
                <c:pt idx="3">
                  <c:v>1.0675031611710923E-2</c:v>
                </c:pt>
                <c:pt idx="4">
                  <c:v>9.5929384301138024E-2</c:v>
                </c:pt>
                <c:pt idx="5">
                  <c:v>3.6523684466491589E-2</c:v>
                </c:pt>
                <c:pt idx="6">
                  <c:v>7.3290535940083654E-2</c:v>
                </c:pt>
                <c:pt idx="7">
                  <c:v>5.8092597996303862E-2</c:v>
                </c:pt>
                <c:pt idx="8">
                  <c:v>3.170897772590215E-2</c:v>
                </c:pt>
                <c:pt idx="9">
                  <c:v>8.0245112343157281E-3</c:v>
                </c:pt>
                <c:pt idx="10">
                  <c:v>3.316797976850501E-2</c:v>
                </c:pt>
                <c:pt idx="11">
                  <c:v>1.5927438965081218E-2</c:v>
                </c:pt>
                <c:pt idx="12">
                  <c:v>5.3521058262814898E-2</c:v>
                </c:pt>
                <c:pt idx="13">
                  <c:v>6.059721816943877E-2</c:v>
                </c:pt>
                <c:pt idx="14">
                  <c:v>8.2846999319132378E-2</c:v>
                </c:pt>
                <c:pt idx="15">
                  <c:v>6.1448302694290441E-2</c:v>
                </c:pt>
                <c:pt idx="16">
                  <c:v>0.11980838439840483</c:v>
                </c:pt>
                <c:pt idx="17">
                  <c:v>2.1228479719871608E-2</c:v>
                </c:pt>
                <c:pt idx="18">
                  <c:v>3.9587588755957595E-2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98-4C3C-A6B3-1269AA01E3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98-4C3C-A6B3-1269AA01E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8.52'!$V$8:$Z$8</c:f>
              <c:numCache>
                <c:formatCode>#,##0</c:formatCode>
                <c:ptCount val="5"/>
                <c:pt idx="0">
                  <c:v>41062.5</c:v>
                </c:pt>
                <c:pt idx="1">
                  <c:v>42865</c:v>
                </c:pt>
                <c:pt idx="2">
                  <c:v>43097.83</c:v>
                </c:pt>
                <c:pt idx="3">
                  <c:v>45000</c:v>
                </c:pt>
                <c:pt idx="4">
                  <c:v>45585.94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5-4118-87D9-D2B36EE442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A5-4118-87D9-D2B36EE44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8.53'!$U$4:$Y$4</c:f>
              <c:numCache>
                <c:formatCode>#,##0</c:formatCode>
                <c:ptCount val="5"/>
                <c:pt idx="1">
                  <c:v>109936</c:v>
                </c:pt>
                <c:pt idx="2">
                  <c:v>110625</c:v>
                </c:pt>
                <c:pt idx="3">
                  <c:v>114998</c:v>
                </c:pt>
                <c:pt idx="4">
                  <c:v>117441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7-4F4A-8817-B15F5D7E12FC}"/>
            </c:ext>
          </c:extLst>
        </c:ser>
        <c:ser>
          <c:idx val="1"/>
          <c:order val="1"/>
          <c:tx>
            <c:strRef>
              <c:f>'Table 8.53'!$S$7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8.53'!$U$7:$Y$7</c:f>
              <c:numCache>
                <c:formatCode>#,##0</c:formatCode>
                <c:ptCount val="5"/>
                <c:pt idx="1">
                  <c:v>80371</c:v>
                </c:pt>
                <c:pt idx="2">
                  <c:v>81544</c:v>
                </c:pt>
                <c:pt idx="3">
                  <c:v>83595</c:v>
                </c:pt>
                <c:pt idx="4">
                  <c:v>85363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F7-4F4A-8817-B15F5D7E12FC}"/>
            </c:ext>
          </c:extLst>
        </c:ser>
        <c:ser>
          <c:idx val="2"/>
          <c:order val="2"/>
          <c:tx>
            <c:strRef>
              <c:f>'Table 8.53'!$S$11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8.53'!$U$11:$Y$11</c:f>
              <c:numCache>
                <c:formatCode>#,##0</c:formatCode>
                <c:ptCount val="5"/>
                <c:pt idx="1">
                  <c:v>95838</c:v>
                </c:pt>
                <c:pt idx="2">
                  <c:v>96371</c:v>
                </c:pt>
                <c:pt idx="3">
                  <c:v>100243</c:v>
                </c:pt>
                <c:pt idx="4">
                  <c:v>102661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F7-4F4A-8817-B15F5D7E12FC}"/>
            </c:ext>
          </c:extLst>
        </c:ser>
        <c:ser>
          <c:idx val="3"/>
          <c:order val="3"/>
          <c:tx>
            <c:strRef>
              <c:f>'Table 8.53'!$S$12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8.53'!$U$12:$Y$12</c:f>
              <c:numCache>
                <c:formatCode>#,##0</c:formatCode>
                <c:ptCount val="5"/>
                <c:pt idx="1">
                  <c:v>14098</c:v>
                </c:pt>
                <c:pt idx="2">
                  <c:v>14254</c:v>
                </c:pt>
                <c:pt idx="3">
                  <c:v>14755</c:v>
                </c:pt>
                <c:pt idx="4">
                  <c:v>14780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F7-4F4A-8817-B15F5D7E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8.53'!$AB$15:$AB$33</c:f>
              <c:numCache>
                <c:formatCode>0.0%</c:formatCode>
                <c:ptCount val="19"/>
                <c:pt idx="0">
                  <c:v>1.4977246586988048E-2</c:v>
                </c:pt>
                <c:pt idx="1">
                  <c:v>2.1253187978196729E-3</c:v>
                </c:pt>
                <c:pt idx="2">
                  <c:v>5.8900501741927958E-2</c:v>
                </c:pt>
                <c:pt idx="3">
                  <c:v>6.0342384691036985E-3</c:v>
                </c:pt>
                <c:pt idx="4">
                  <c:v>0.10516577486622994</c:v>
                </c:pt>
                <c:pt idx="5">
                  <c:v>3.7188911670083848E-2</c:v>
                </c:pt>
                <c:pt idx="6">
                  <c:v>0.10359887316430798</c:v>
                </c:pt>
                <c:pt idx="7">
                  <c:v>7.9811971795769363E-2</c:v>
                </c:pt>
                <c:pt idx="8">
                  <c:v>2.2311680085346137E-2</c:v>
                </c:pt>
                <c:pt idx="9">
                  <c:v>1.0576586487973196E-2</c:v>
                </c:pt>
                <c:pt idx="10">
                  <c:v>3.4780217032554885E-2</c:v>
                </c:pt>
                <c:pt idx="11">
                  <c:v>2.4003600540081011E-2</c:v>
                </c:pt>
                <c:pt idx="12">
                  <c:v>7.2910936640496068E-2</c:v>
                </c:pt>
                <c:pt idx="13">
                  <c:v>6.7726825690520243E-2</c:v>
                </c:pt>
                <c:pt idx="14">
                  <c:v>7.5261289193379002E-2</c:v>
                </c:pt>
                <c:pt idx="15">
                  <c:v>5.8675467986864696E-2</c:v>
                </c:pt>
                <c:pt idx="16">
                  <c:v>0.11585904552349519</c:v>
                </c:pt>
                <c:pt idx="17">
                  <c:v>2.8562617725992234E-2</c:v>
                </c:pt>
                <c:pt idx="18">
                  <c:v>3.4738544114950573E-2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4-4AE8-AC97-247017E234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B4-4AE8-AC97-247017E23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8.53'!$Y$44:$Y$60</c:f>
              <c:numCache>
                <c:formatCode>#,##0</c:formatCode>
                <c:ptCount val="17"/>
                <c:pt idx="0">
                  <c:v>19</c:v>
                </c:pt>
                <c:pt idx="1">
                  <c:v>1472</c:v>
                </c:pt>
                <c:pt idx="2">
                  <c:v>3829</c:v>
                </c:pt>
                <c:pt idx="3">
                  <c:v>4982</c:v>
                </c:pt>
                <c:pt idx="4">
                  <c:v>5594</c:v>
                </c:pt>
                <c:pt idx="5">
                  <c:v>5062</c:v>
                </c:pt>
                <c:pt idx="6">
                  <c:v>4800</c:v>
                </c:pt>
                <c:pt idx="7">
                  <c:v>5457</c:v>
                </c:pt>
                <c:pt idx="8">
                  <c:v>6215</c:v>
                </c:pt>
                <c:pt idx="9">
                  <c:v>5501</c:v>
                </c:pt>
                <c:pt idx="10">
                  <c:v>5436</c:v>
                </c:pt>
                <c:pt idx="11">
                  <c:v>4173</c:v>
                </c:pt>
                <c:pt idx="12">
                  <c:v>2622</c:v>
                </c:pt>
                <c:pt idx="13">
                  <c:v>1376</c:v>
                </c:pt>
                <c:pt idx="14">
                  <c:v>555</c:v>
                </c:pt>
                <c:pt idx="15">
                  <c:v>286</c:v>
                </c:pt>
                <c:pt idx="16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D9-4A44-89F2-18C890B353EC}"/>
            </c:ext>
          </c:extLst>
        </c:ser>
        <c:ser>
          <c:idx val="1"/>
          <c:order val="1"/>
          <c:tx>
            <c:strRef>
              <c:f>'Table 8.53'!$S$62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8.53'!$Y$63:$Y$79</c:f>
              <c:numCache>
                <c:formatCode>#,##0</c:formatCode>
                <c:ptCount val="17"/>
                <c:pt idx="0">
                  <c:v>37</c:v>
                </c:pt>
                <c:pt idx="1">
                  <c:v>1726</c:v>
                </c:pt>
                <c:pt idx="2">
                  <c:v>3888</c:v>
                </c:pt>
                <c:pt idx="3">
                  <c:v>5303</c:v>
                </c:pt>
                <c:pt idx="4">
                  <c:v>5557</c:v>
                </c:pt>
                <c:pt idx="5">
                  <c:v>4999</c:v>
                </c:pt>
                <c:pt idx="6">
                  <c:v>5201</c:v>
                </c:pt>
                <c:pt idx="7">
                  <c:v>5782</c:v>
                </c:pt>
                <c:pt idx="8">
                  <c:v>7049</c:v>
                </c:pt>
                <c:pt idx="9">
                  <c:v>6220</c:v>
                </c:pt>
                <c:pt idx="10">
                  <c:v>5613</c:v>
                </c:pt>
                <c:pt idx="11">
                  <c:v>4328</c:v>
                </c:pt>
                <c:pt idx="12">
                  <c:v>2163</c:v>
                </c:pt>
                <c:pt idx="13">
                  <c:v>972</c:v>
                </c:pt>
                <c:pt idx="14">
                  <c:v>451</c:v>
                </c:pt>
                <c:pt idx="15">
                  <c:v>261</c:v>
                </c:pt>
                <c:pt idx="16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D9-4A44-89F2-18C890B35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8.53'!$Y$83:$Y$90</c:f>
              <c:numCache>
                <c:formatCode>#,##0</c:formatCode>
                <c:ptCount val="8"/>
                <c:pt idx="0">
                  <c:v>6670</c:v>
                </c:pt>
                <c:pt idx="1">
                  <c:v>5142</c:v>
                </c:pt>
                <c:pt idx="2">
                  <c:v>8441</c:v>
                </c:pt>
                <c:pt idx="3">
                  <c:v>2407</c:v>
                </c:pt>
                <c:pt idx="4">
                  <c:v>1503</c:v>
                </c:pt>
                <c:pt idx="5">
                  <c:v>2559</c:v>
                </c:pt>
                <c:pt idx="6">
                  <c:v>2248</c:v>
                </c:pt>
                <c:pt idx="7">
                  <c:v>3890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1-4391-AD00-C6B0E0914DC4}"/>
            </c:ext>
          </c:extLst>
        </c:ser>
        <c:ser>
          <c:idx val="1"/>
          <c:order val="1"/>
          <c:tx>
            <c:strRef>
              <c:f>'Table 8.53'!$S$92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8.53'!$Y$93:$Y$100</c:f>
              <c:numCache>
                <c:formatCode>#,##0</c:formatCode>
                <c:ptCount val="8"/>
                <c:pt idx="0">
                  <c:v>4156</c:v>
                </c:pt>
                <c:pt idx="1">
                  <c:v>8481</c:v>
                </c:pt>
                <c:pt idx="2">
                  <c:v>1505</c:v>
                </c:pt>
                <c:pt idx="3">
                  <c:v>6266</c:v>
                </c:pt>
                <c:pt idx="4">
                  <c:v>7032</c:v>
                </c:pt>
                <c:pt idx="5">
                  <c:v>4949</c:v>
                </c:pt>
                <c:pt idx="6">
                  <c:v>251</c:v>
                </c:pt>
                <c:pt idx="7">
                  <c:v>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1-4391-AD00-C6B0E0914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8.53'!$U$8:$Y$8</c:f>
              <c:numCache>
                <c:formatCode>#,##0</c:formatCode>
                <c:ptCount val="5"/>
                <c:pt idx="1">
                  <c:v>36759.089999999997</c:v>
                </c:pt>
                <c:pt idx="2">
                  <c:v>38301</c:v>
                </c:pt>
                <c:pt idx="3">
                  <c:v>38835.54</c:v>
                </c:pt>
                <c:pt idx="4">
                  <c:v>40676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F-49AF-84A0-7EBC02519F7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F-49AF-84A0-7EBC02519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8.53'!$V$4:$Z$4</c:f>
              <c:numCache>
                <c:formatCode>#,##0</c:formatCode>
                <c:ptCount val="5"/>
                <c:pt idx="0">
                  <c:v>109936</c:v>
                </c:pt>
                <c:pt idx="1">
                  <c:v>110625</c:v>
                </c:pt>
                <c:pt idx="2">
                  <c:v>114998</c:v>
                </c:pt>
                <c:pt idx="3">
                  <c:v>117441</c:v>
                </c:pt>
                <c:pt idx="4">
                  <c:v>119986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54-4EBC-9A1B-B23D19A6A4B1}"/>
            </c:ext>
          </c:extLst>
        </c:ser>
        <c:ser>
          <c:idx val="1"/>
          <c:order val="1"/>
          <c:tx>
            <c:strRef>
              <c:f>'Table 8.53'!$S$7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8.53'!$V$7:$Z$7</c:f>
              <c:numCache>
                <c:formatCode>#,##0</c:formatCode>
                <c:ptCount val="5"/>
                <c:pt idx="0">
                  <c:v>80371</c:v>
                </c:pt>
                <c:pt idx="1">
                  <c:v>81544</c:v>
                </c:pt>
                <c:pt idx="2">
                  <c:v>83595</c:v>
                </c:pt>
                <c:pt idx="3">
                  <c:v>85363</c:v>
                </c:pt>
                <c:pt idx="4">
                  <c:v>86424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54-4EBC-9A1B-B23D19A6A4B1}"/>
            </c:ext>
          </c:extLst>
        </c:ser>
        <c:ser>
          <c:idx val="2"/>
          <c:order val="2"/>
          <c:tx>
            <c:strRef>
              <c:f>'Table 8.53'!$S$11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8.53'!$V$11:$Z$11</c:f>
              <c:numCache>
                <c:formatCode>#,##0</c:formatCode>
                <c:ptCount val="5"/>
                <c:pt idx="0">
                  <c:v>95838</c:v>
                </c:pt>
                <c:pt idx="1">
                  <c:v>96371</c:v>
                </c:pt>
                <c:pt idx="2">
                  <c:v>100243</c:v>
                </c:pt>
                <c:pt idx="3">
                  <c:v>102661</c:v>
                </c:pt>
                <c:pt idx="4">
                  <c:v>104979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54-4EBC-9A1B-B23D19A6A4B1}"/>
            </c:ext>
          </c:extLst>
        </c:ser>
        <c:ser>
          <c:idx val="3"/>
          <c:order val="3"/>
          <c:tx>
            <c:strRef>
              <c:f>'Table 8.53'!$S$12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8.53'!$V$12:$Z$12</c:f>
              <c:numCache>
                <c:formatCode>#,##0</c:formatCode>
                <c:ptCount val="5"/>
                <c:pt idx="0">
                  <c:v>14098</c:v>
                </c:pt>
                <c:pt idx="1">
                  <c:v>14254</c:v>
                </c:pt>
                <c:pt idx="2">
                  <c:v>14755</c:v>
                </c:pt>
                <c:pt idx="3">
                  <c:v>14780</c:v>
                </c:pt>
                <c:pt idx="4">
                  <c:v>15003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54-4EBC-9A1B-B23D19A6A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8.53'!$AB$15:$AB$33</c:f>
              <c:numCache>
                <c:formatCode>0.0%</c:formatCode>
                <c:ptCount val="19"/>
                <c:pt idx="0">
                  <c:v>1.4977246586988048E-2</c:v>
                </c:pt>
                <c:pt idx="1">
                  <c:v>2.1253187978196729E-3</c:v>
                </c:pt>
                <c:pt idx="2">
                  <c:v>5.8900501741927958E-2</c:v>
                </c:pt>
                <c:pt idx="3">
                  <c:v>6.0342384691036985E-3</c:v>
                </c:pt>
                <c:pt idx="4">
                  <c:v>0.10516577486622994</c:v>
                </c:pt>
                <c:pt idx="5">
                  <c:v>3.7188911670083848E-2</c:v>
                </c:pt>
                <c:pt idx="6">
                  <c:v>0.10359887316430798</c:v>
                </c:pt>
                <c:pt idx="7">
                  <c:v>7.9811971795769363E-2</c:v>
                </c:pt>
                <c:pt idx="8">
                  <c:v>2.2311680085346137E-2</c:v>
                </c:pt>
                <c:pt idx="9">
                  <c:v>1.0576586487973196E-2</c:v>
                </c:pt>
                <c:pt idx="10">
                  <c:v>3.4780217032554885E-2</c:v>
                </c:pt>
                <c:pt idx="11">
                  <c:v>2.4003600540081011E-2</c:v>
                </c:pt>
                <c:pt idx="12">
                  <c:v>7.2910936640496068E-2</c:v>
                </c:pt>
                <c:pt idx="13">
                  <c:v>6.7726825690520243E-2</c:v>
                </c:pt>
                <c:pt idx="14">
                  <c:v>7.5261289193379002E-2</c:v>
                </c:pt>
                <c:pt idx="15">
                  <c:v>5.8675467986864696E-2</c:v>
                </c:pt>
                <c:pt idx="16">
                  <c:v>0.11585904552349519</c:v>
                </c:pt>
                <c:pt idx="17">
                  <c:v>2.8562617725992234E-2</c:v>
                </c:pt>
                <c:pt idx="18">
                  <c:v>3.4738544114950573E-2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5-4011-88F6-F33E223311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5-4011-88F6-F33E22331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8.53'!$Z$44:$Z$60</c:f>
              <c:numCache>
                <c:formatCode>#,##0</c:formatCode>
                <c:ptCount val="17"/>
                <c:pt idx="0">
                  <c:v>34</c:v>
                </c:pt>
                <c:pt idx="1">
                  <c:v>1605</c:v>
                </c:pt>
                <c:pt idx="2">
                  <c:v>3892</c:v>
                </c:pt>
                <c:pt idx="3">
                  <c:v>5069</c:v>
                </c:pt>
                <c:pt idx="4">
                  <c:v>5691</c:v>
                </c:pt>
                <c:pt idx="5">
                  <c:v>5142</c:v>
                </c:pt>
                <c:pt idx="6">
                  <c:v>4862</c:v>
                </c:pt>
                <c:pt idx="7">
                  <c:v>5278</c:v>
                </c:pt>
                <c:pt idx="8">
                  <c:v>6192</c:v>
                </c:pt>
                <c:pt idx="9">
                  <c:v>5496</c:v>
                </c:pt>
                <c:pt idx="10">
                  <c:v>5224</c:v>
                </c:pt>
                <c:pt idx="11">
                  <c:v>4404</c:v>
                </c:pt>
                <c:pt idx="12">
                  <c:v>2733</c:v>
                </c:pt>
                <c:pt idx="13">
                  <c:v>1423</c:v>
                </c:pt>
                <c:pt idx="14">
                  <c:v>532</c:v>
                </c:pt>
                <c:pt idx="15">
                  <c:v>282</c:v>
                </c:pt>
                <c:pt idx="16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C-401B-9FBD-9184D34EE07D}"/>
            </c:ext>
          </c:extLst>
        </c:ser>
        <c:ser>
          <c:idx val="1"/>
          <c:order val="1"/>
          <c:tx>
            <c:strRef>
              <c:f>'Table 8.53'!$S$62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8.53'!$Z$63:$Z$79</c:f>
              <c:numCache>
                <c:formatCode>#,##0</c:formatCode>
                <c:ptCount val="17"/>
                <c:pt idx="0">
                  <c:v>46</c:v>
                </c:pt>
                <c:pt idx="1">
                  <c:v>1739</c:v>
                </c:pt>
                <c:pt idx="2">
                  <c:v>4170</c:v>
                </c:pt>
                <c:pt idx="3">
                  <c:v>5467</c:v>
                </c:pt>
                <c:pt idx="4">
                  <c:v>5833</c:v>
                </c:pt>
                <c:pt idx="5">
                  <c:v>5235</c:v>
                </c:pt>
                <c:pt idx="6">
                  <c:v>5465</c:v>
                </c:pt>
                <c:pt idx="7">
                  <c:v>5713</c:v>
                </c:pt>
                <c:pt idx="8">
                  <c:v>7182</c:v>
                </c:pt>
                <c:pt idx="9">
                  <c:v>6360</c:v>
                </c:pt>
                <c:pt idx="10">
                  <c:v>5845</c:v>
                </c:pt>
                <c:pt idx="11">
                  <c:v>4612</c:v>
                </c:pt>
                <c:pt idx="12">
                  <c:v>2353</c:v>
                </c:pt>
                <c:pt idx="13">
                  <c:v>1065</c:v>
                </c:pt>
                <c:pt idx="14">
                  <c:v>434</c:v>
                </c:pt>
                <c:pt idx="15">
                  <c:v>252</c:v>
                </c:pt>
                <c:pt idx="16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C-401B-9FBD-9184D34EE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8.53'!$Z$83:$Z$90</c:f>
              <c:numCache>
                <c:formatCode>#,##0</c:formatCode>
                <c:ptCount val="8"/>
                <c:pt idx="0">
                  <c:v>6751</c:v>
                </c:pt>
                <c:pt idx="1">
                  <c:v>5258</c:v>
                </c:pt>
                <c:pt idx="2">
                  <c:v>8563</c:v>
                </c:pt>
                <c:pt idx="3">
                  <c:v>2548</c:v>
                </c:pt>
                <c:pt idx="4">
                  <c:v>1474</c:v>
                </c:pt>
                <c:pt idx="5">
                  <c:v>2554</c:v>
                </c:pt>
                <c:pt idx="6">
                  <c:v>2293</c:v>
                </c:pt>
                <c:pt idx="7">
                  <c:v>3947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D-4557-86B0-6D59A614EB88}"/>
            </c:ext>
          </c:extLst>
        </c:ser>
        <c:ser>
          <c:idx val="1"/>
          <c:order val="1"/>
          <c:tx>
            <c:strRef>
              <c:f>'Table 8.53'!$S$92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8.53'!$Z$93:$Z$100</c:f>
              <c:numCache>
                <c:formatCode>#,##0</c:formatCode>
                <c:ptCount val="8"/>
                <c:pt idx="0">
                  <c:v>4295</c:v>
                </c:pt>
                <c:pt idx="1">
                  <c:v>8784</c:v>
                </c:pt>
                <c:pt idx="2">
                  <c:v>1551</c:v>
                </c:pt>
                <c:pt idx="3">
                  <c:v>6571</c:v>
                </c:pt>
                <c:pt idx="4">
                  <c:v>7041</c:v>
                </c:pt>
                <c:pt idx="5">
                  <c:v>4907</c:v>
                </c:pt>
                <c:pt idx="6">
                  <c:v>273</c:v>
                </c:pt>
                <c:pt idx="7">
                  <c:v>1957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9D-4557-86B0-6D59A614E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8.6'!$Y$44:$Y$60</c:f>
              <c:numCache>
                <c:formatCode>#,##0</c:formatCode>
                <c:ptCount val="17"/>
                <c:pt idx="0">
                  <c:v>11</c:v>
                </c:pt>
                <c:pt idx="1">
                  <c:v>398</c:v>
                </c:pt>
                <c:pt idx="2">
                  <c:v>1269</c:v>
                </c:pt>
                <c:pt idx="3">
                  <c:v>1804</c:v>
                </c:pt>
                <c:pt idx="4">
                  <c:v>2173</c:v>
                </c:pt>
                <c:pt idx="5">
                  <c:v>2076</c:v>
                </c:pt>
                <c:pt idx="6">
                  <c:v>1670</c:v>
                </c:pt>
                <c:pt idx="7">
                  <c:v>1713</c:v>
                </c:pt>
                <c:pt idx="8">
                  <c:v>1934</c:v>
                </c:pt>
                <c:pt idx="9">
                  <c:v>1826</c:v>
                </c:pt>
                <c:pt idx="10">
                  <c:v>2025</c:v>
                </c:pt>
                <c:pt idx="11">
                  <c:v>1584</c:v>
                </c:pt>
                <c:pt idx="12">
                  <c:v>891</c:v>
                </c:pt>
                <c:pt idx="13">
                  <c:v>449</c:v>
                </c:pt>
                <c:pt idx="14">
                  <c:v>199</c:v>
                </c:pt>
                <c:pt idx="15">
                  <c:v>99</c:v>
                </c:pt>
                <c:pt idx="1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0-47C5-8FF9-6B5B75949148}"/>
            </c:ext>
          </c:extLst>
        </c:ser>
        <c:ser>
          <c:idx val="1"/>
          <c:order val="1"/>
          <c:tx>
            <c:strRef>
              <c:f>'Table 8.6'!$S$62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8.6'!$Y$63:$Y$79</c:f>
              <c:numCache>
                <c:formatCode>#,##0</c:formatCode>
                <c:ptCount val="17"/>
                <c:pt idx="0">
                  <c:v>10</c:v>
                </c:pt>
                <c:pt idx="1">
                  <c:v>434</c:v>
                </c:pt>
                <c:pt idx="2">
                  <c:v>1141</c:v>
                </c:pt>
                <c:pt idx="3">
                  <c:v>1803</c:v>
                </c:pt>
                <c:pt idx="4">
                  <c:v>1999</c:v>
                </c:pt>
                <c:pt idx="5">
                  <c:v>1884</c:v>
                </c:pt>
                <c:pt idx="6">
                  <c:v>1679</c:v>
                </c:pt>
                <c:pt idx="7">
                  <c:v>1780</c:v>
                </c:pt>
                <c:pt idx="8">
                  <c:v>1978</c:v>
                </c:pt>
                <c:pt idx="9">
                  <c:v>1936</c:v>
                </c:pt>
                <c:pt idx="10">
                  <c:v>1910</c:v>
                </c:pt>
                <c:pt idx="11">
                  <c:v>1358</c:v>
                </c:pt>
                <c:pt idx="12">
                  <c:v>709</c:v>
                </c:pt>
                <c:pt idx="13">
                  <c:v>248</c:v>
                </c:pt>
                <c:pt idx="14">
                  <c:v>139</c:v>
                </c:pt>
                <c:pt idx="15">
                  <c:v>87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0-47C5-8FF9-6B5B75949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8.53'!$V$8:$Z$8</c:f>
              <c:numCache>
                <c:formatCode>#,##0</c:formatCode>
                <c:ptCount val="5"/>
                <c:pt idx="0">
                  <c:v>36759.089999999997</c:v>
                </c:pt>
                <c:pt idx="1">
                  <c:v>38301</c:v>
                </c:pt>
                <c:pt idx="2">
                  <c:v>38835.54</c:v>
                </c:pt>
                <c:pt idx="3">
                  <c:v>40676</c:v>
                </c:pt>
                <c:pt idx="4">
                  <c:v>40912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4-4A96-BF63-7D257C3AC80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74-4A96-BF63-7D257C3AC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8.54'!$U$4:$Y$4</c:f>
              <c:numCache>
                <c:formatCode>#,##0</c:formatCode>
                <c:ptCount val="5"/>
                <c:pt idx="1">
                  <c:v>12339</c:v>
                </c:pt>
                <c:pt idx="2">
                  <c:v>12210</c:v>
                </c:pt>
                <c:pt idx="3">
                  <c:v>12842</c:v>
                </c:pt>
                <c:pt idx="4">
                  <c:v>13608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9-4010-8CEE-DD2C685AF84B}"/>
            </c:ext>
          </c:extLst>
        </c:ser>
        <c:ser>
          <c:idx val="1"/>
          <c:order val="1"/>
          <c:tx>
            <c:strRef>
              <c:f>'Table 8.54'!$S$7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8.54'!$U$7:$Y$7</c:f>
              <c:numCache>
                <c:formatCode>#,##0</c:formatCode>
                <c:ptCount val="5"/>
                <c:pt idx="1">
                  <c:v>8692</c:v>
                </c:pt>
                <c:pt idx="2">
                  <c:v>8717</c:v>
                </c:pt>
                <c:pt idx="3">
                  <c:v>9095</c:v>
                </c:pt>
                <c:pt idx="4">
                  <c:v>9608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9-4010-8CEE-DD2C685AF84B}"/>
            </c:ext>
          </c:extLst>
        </c:ser>
        <c:ser>
          <c:idx val="2"/>
          <c:order val="2"/>
          <c:tx>
            <c:strRef>
              <c:f>'Table 8.54'!$S$11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8.54'!$U$11:$Y$11</c:f>
              <c:numCache>
                <c:formatCode>#,##0</c:formatCode>
                <c:ptCount val="5"/>
                <c:pt idx="1">
                  <c:v>10239</c:v>
                </c:pt>
                <c:pt idx="2">
                  <c:v>10115</c:v>
                </c:pt>
                <c:pt idx="3">
                  <c:v>10590</c:v>
                </c:pt>
                <c:pt idx="4">
                  <c:v>11158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19-4010-8CEE-DD2C685AF84B}"/>
            </c:ext>
          </c:extLst>
        </c:ser>
        <c:ser>
          <c:idx val="3"/>
          <c:order val="3"/>
          <c:tx>
            <c:strRef>
              <c:f>'Table 8.54'!$S$12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8.54'!$U$12:$Y$12</c:f>
              <c:numCache>
                <c:formatCode>#,##0</c:formatCode>
                <c:ptCount val="5"/>
                <c:pt idx="1">
                  <c:v>2102</c:v>
                </c:pt>
                <c:pt idx="2">
                  <c:v>2097</c:v>
                </c:pt>
                <c:pt idx="3">
                  <c:v>2252</c:v>
                </c:pt>
                <c:pt idx="4">
                  <c:v>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19-4010-8CEE-DD2C685AF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8.54'!$AB$15:$AB$33</c:f>
              <c:numCache>
                <c:formatCode>0.0%</c:formatCode>
                <c:ptCount val="19"/>
                <c:pt idx="0">
                  <c:v>3.1147660286733134E-2</c:v>
                </c:pt>
                <c:pt idx="1">
                  <c:v>7.9324648861072711E-3</c:v>
                </c:pt>
                <c:pt idx="2">
                  <c:v>7.8451349974528781E-2</c:v>
                </c:pt>
                <c:pt idx="3">
                  <c:v>5.6036678553234845E-3</c:v>
                </c:pt>
                <c:pt idx="4">
                  <c:v>6.3678043810494148E-2</c:v>
                </c:pt>
                <c:pt idx="5">
                  <c:v>1.7611527545302381E-2</c:v>
                </c:pt>
                <c:pt idx="6">
                  <c:v>8.1216796448584525E-2</c:v>
                </c:pt>
                <c:pt idx="7">
                  <c:v>5.2616257914271158E-2</c:v>
                </c:pt>
                <c:pt idx="8">
                  <c:v>2.5034568080925697E-2</c:v>
                </c:pt>
                <c:pt idx="9">
                  <c:v>2.0085874390510152E-2</c:v>
                </c:pt>
                <c:pt idx="10">
                  <c:v>2.685394076122553E-2</c:v>
                </c:pt>
                <c:pt idx="11">
                  <c:v>1.1935084782766902E-2</c:v>
                </c:pt>
                <c:pt idx="12">
                  <c:v>6.5279091769157999E-2</c:v>
                </c:pt>
                <c:pt idx="13">
                  <c:v>6.2222545666254278E-2</c:v>
                </c:pt>
                <c:pt idx="14">
                  <c:v>0.10203041991121461</c:v>
                </c:pt>
                <c:pt idx="15">
                  <c:v>8.1289571355796522E-2</c:v>
                </c:pt>
                <c:pt idx="16">
                  <c:v>0.14256604322829489</c:v>
                </c:pt>
                <c:pt idx="17">
                  <c:v>3.9443999708900369E-2</c:v>
                </c:pt>
                <c:pt idx="18">
                  <c:v>3.0783785750673167E-2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72-4214-9611-F04D38DDB3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72-4214-9611-F04D38DDB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8.54'!$Y$44:$Y$60</c:f>
              <c:numCache>
                <c:formatCode>#,##0</c:formatCode>
                <c:ptCount val="17"/>
                <c:pt idx="0">
                  <c:v>0</c:v>
                </c:pt>
                <c:pt idx="1">
                  <c:v>142</c:v>
                </c:pt>
                <c:pt idx="2">
                  <c:v>351</c:v>
                </c:pt>
                <c:pt idx="3">
                  <c:v>464</c:v>
                </c:pt>
                <c:pt idx="4">
                  <c:v>511</c:v>
                </c:pt>
                <c:pt idx="5">
                  <c:v>459</c:v>
                </c:pt>
                <c:pt idx="6">
                  <c:v>542</c:v>
                </c:pt>
                <c:pt idx="7">
                  <c:v>613</c:v>
                </c:pt>
                <c:pt idx="8">
                  <c:v>746</c:v>
                </c:pt>
                <c:pt idx="9">
                  <c:v>726</c:v>
                </c:pt>
                <c:pt idx="10">
                  <c:v>751</c:v>
                </c:pt>
                <c:pt idx="11">
                  <c:v>712</c:v>
                </c:pt>
                <c:pt idx="12">
                  <c:v>387</c:v>
                </c:pt>
                <c:pt idx="13">
                  <c:v>171</c:v>
                </c:pt>
                <c:pt idx="14">
                  <c:v>58</c:v>
                </c:pt>
                <c:pt idx="15">
                  <c:v>28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B-4733-8B65-206DCA9A80B6}"/>
            </c:ext>
          </c:extLst>
        </c:ser>
        <c:ser>
          <c:idx val="1"/>
          <c:order val="1"/>
          <c:tx>
            <c:strRef>
              <c:f>'Table 8.54'!$S$62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8.54'!$Y$63:$Y$79</c:f>
              <c:numCache>
                <c:formatCode>#,##0</c:formatCode>
                <c:ptCount val="17"/>
                <c:pt idx="0">
                  <c:v>0</c:v>
                </c:pt>
                <c:pt idx="1">
                  <c:v>144</c:v>
                </c:pt>
                <c:pt idx="2">
                  <c:v>325</c:v>
                </c:pt>
                <c:pt idx="3">
                  <c:v>473</c:v>
                </c:pt>
                <c:pt idx="4">
                  <c:v>465</c:v>
                </c:pt>
                <c:pt idx="5">
                  <c:v>470</c:v>
                </c:pt>
                <c:pt idx="6">
                  <c:v>566</c:v>
                </c:pt>
                <c:pt idx="7">
                  <c:v>737</c:v>
                </c:pt>
                <c:pt idx="8">
                  <c:v>865</c:v>
                </c:pt>
                <c:pt idx="9">
                  <c:v>847</c:v>
                </c:pt>
                <c:pt idx="10">
                  <c:v>866</c:v>
                </c:pt>
                <c:pt idx="11">
                  <c:v>609</c:v>
                </c:pt>
                <c:pt idx="12">
                  <c:v>327</c:v>
                </c:pt>
                <c:pt idx="13">
                  <c:v>113</c:v>
                </c:pt>
                <c:pt idx="14">
                  <c:v>57</c:v>
                </c:pt>
                <c:pt idx="15">
                  <c:v>31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B-4733-8B65-206DCA9A8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8.54'!$Y$83:$Y$90</c:f>
              <c:numCache>
                <c:formatCode>#,##0</c:formatCode>
                <c:ptCount val="8"/>
                <c:pt idx="0">
                  <c:v>496</c:v>
                </c:pt>
                <c:pt idx="1">
                  <c:v>720</c:v>
                </c:pt>
                <c:pt idx="2">
                  <c:v>713</c:v>
                </c:pt>
                <c:pt idx="3">
                  <c:v>312</c:v>
                </c:pt>
                <c:pt idx="4">
                  <c:v>158</c:v>
                </c:pt>
                <c:pt idx="5">
                  <c:v>180</c:v>
                </c:pt>
                <c:pt idx="6">
                  <c:v>300</c:v>
                </c:pt>
                <c:pt idx="7">
                  <c:v>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A-43AD-9301-E7F49DADE96D}"/>
            </c:ext>
          </c:extLst>
        </c:ser>
        <c:ser>
          <c:idx val="1"/>
          <c:order val="1"/>
          <c:tx>
            <c:strRef>
              <c:f>'Table 8.54'!$S$92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8.54'!$Y$93:$Y$100</c:f>
              <c:numCache>
                <c:formatCode>#,##0</c:formatCode>
                <c:ptCount val="8"/>
                <c:pt idx="0">
                  <c:v>395</c:v>
                </c:pt>
                <c:pt idx="1">
                  <c:v>1163</c:v>
                </c:pt>
                <c:pt idx="2">
                  <c:v>141</c:v>
                </c:pt>
                <c:pt idx="3">
                  <c:v>629</c:v>
                </c:pt>
                <c:pt idx="4">
                  <c:v>599</c:v>
                </c:pt>
                <c:pt idx="5">
                  <c:v>344</c:v>
                </c:pt>
                <c:pt idx="6">
                  <c:v>25</c:v>
                </c:pt>
                <c:pt idx="7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4A-43AD-9301-E7F49DADE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8.54'!$U$8:$Y$8</c:f>
              <c:numCache>
                <c:formatCode>#,##0</c:formatCode>
                <c:ptCount val="5"/>
                <c:pt idx="1">
                  <c:v>34245</c:v>
                </c:pt>
                <c:pt idx="2">
                  <c:v>35991.5</c:v>
                </c:pt>
                <c:pt idx="3">
                  <c:v>35218.620000000003</c:v>
                </c:pt>
                <c:pt idx="4">
                  <c:v>36310.74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A-42A1-8FF8-4A6C8DCB05F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2A-42A1-8FF8-4A6C8DCB0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8.54'!$V$4:$Z$4</c:f>
              <c:numCache>
                <c:formatCode>#,##0</c:formatCode>
                <c:ptCount val="5"/>
                <c:pt idx="0">
                  <c:v>12339</c:v>
                </c:pt>
                <c:pt idx="1">
                  <c:v>12210</c:v>
                </c:pt>
                <c:pt idx="2">
                  <c:v>12842</c:v>
                </c:pt>
                <c:pt idx="3">
                  <c:v>13608</c:v>
                </c:pt>
                <c:pt idx="4">
                  <c:v>13743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D-4D10-90A3-C0393978361C}"/>
            </c:ext>
          </c:extLst>
        </c:ser>
        <c:ser>
          <c:idx val="1"/>
          <c:order val="1"/>
          <c:tx>
            <c:strRef>
              <c:f>'Table 8.54'!$S$7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8.54'!$V$7:$Z$7</c:f>
              <c:numCache>
                <c:formatCode>#,##0</c:formatCode>
                <c:ptCount val="5"/>
                <c:pt idx="0">
                  <c:v>8692</c:v>
                </c:pt>
                <c:pt idx="1">
                  <c:v>8717</c:v>
                </c:pt>
                <c:pt idx="2">
                  <c:v>9095</c:v>
                </c:pt>
                <c:pt idx="3">
                  <c:v>9608</c:v>
                </c:pt>
                <c:pt idx="4">
                  <c:v>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D-4D10-90A3-C0393978361C}"/>
            </c:ext>
          </c:extLst>
        </c:ser>
        <c:ser>
          <c:idx val="2"/>
          <c:order val="2"/>
          <c:tx>
            <c:strRef>
              <c:f>'Table 8.54'!$S$11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8.54'!$V$11:$Z$11</c:f>
              <c:numCache>
                <c:formatCode>#,##0</c:formatCode>
                <c:ptCount val="5"/>
                <c:pt idx="0">
                  <c:v>10239</c:v>
                </c:pt>
                <c:pt idx="1">
                  <c:v>10115</c:v>
                </c:pt>
                <c:pt idx="2">
                  <c:v>10590</c:v>
                </c:pt>
                <c:pt idx="3">
                  <c:v>11158</c:v>
                </c:pt>
                <c:pt idx="4">
                  <c:v>11312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D-4D10-90A3-C0393978361C}"/>
            </c:ext>
          </c:extLst>
        </c:ser>
        <c:ser>
          <c:idx val="3"/>
          <c:order val="3"/>
          <c:tx>
            <c:strRef>
              <c:f>'Table 8.54'!$S$12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8.54'!$V$12:$Z$12</c:f>
              <c:numCache>
                <c:formatCode>#,##0</c:formatCode>
                <c:ptCount val="5"/>
                <c:pt idx="0">
                  <c:v>2102</c:v>
                </c:pt>
                <c:pt idx="1">
                  <c:v>2097</c:v>
                </c:pt>
                <c:pt idx="2">
                  <c:v>2252</c:v>
                </c:pt>
                <c:pt idx="3">
                  <c:v>2447</c:v>
                </c:pt>
                <c:pt idx="4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3D-4D10-90A3-C03939783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8.54'!$AB$15:$AB$33</c:f>
              <c:numCache>
                <c:formatCode>0.0%</c:formatCode>
                <c:ptCount val="19"/>
                <c:pt idx="0">
                  <c:v>3.1147660286733134E-2</c:v>
                </c:pt>
                <c:pt idx="1">
                  <c:v>7.9324648861072711E-3</c:v>
                </c:pt>
                <c:pt idx="2">
                  <c:v>7.8451349974528781E-2</c:v>
                </c:pt>
                <c:pt idx="3">
                  <c:v>5.6036678553234845E-3</c:v>
                </c:pt>
                <c:pt idx="4">
                  <c:v>6.3678043810494148E-2</c:v>
                </c:pt>
                <c:pt idx="5">
                  <c:v>1.7611527545302381E-2</c:v>
                </c:pt>
                <c:pt idx="6">
                  <c:v>8.1216796448584525E-2</c:v>
                </c:pt>
                <c:pt idx="7">
                  <c:v>5.2616257914271158E-2</c:v>
                </c:pt>
                <c:pt idx="8">
                  <c:v>2.5034568080925697E-2</c:v>
                </c:pt>
                <c:pt idx="9">
                  <c:v>2.0085874390510152E-2</c:v>
                </c:pt>
                <c:pt idx="10">
                  <c:v>2.685394076122553E-2</c:v>
                </c:pt>
                <c:pt idx="11">
                  <c:v>1.1935084782766902E-2</c:v>
                </c:pt>
                <c:pt idx="12">
                  <c:v>6.5279091769157999E-2</c:v>
                </c:pt>
                <c:pt idx="13">
                  <c:v>6.2222545666254278E-2</c:v>
                </c:pt>
                <c:pt idx="14">
                  <c:v>0.10203041991121461</c:v>
                </c:pt>
                <c:pt idx="15">
                  <c:v>8.1289571355796522E-2</c:v>
                </c:pt>
                <c:pt idx="16">
                  <c:v>0.14256604322829489</c:v>
                </c:pt>
                <c:pt idx="17">
                  <c:v>3.9443999708900369E-2</c:v>
                </c:pt>
                <c:pt idx="18">
                  <c:v>3.0783785750673167E-2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5-4263-BBEB-2EFE556B49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65-4263-BBEB-2EFE556B4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8.54'!$Z$44:$Z$60</c:f>
              <c:numCache>
                <c:formatCode>#,##0</c:formatCode>
                <c:ptCount val="17"/>
                <c:pt idx="0">
                  <c:v>5</c:v>
                </c:pt>
                <c:pt idx="1">
                  <c:v>111</c:v>
                </c:pt>
                <c:pt idx="2">
                  <c:v>342</c:v>
                </c:pt>
                <c:pt idx="3">
                  <c:v>499</c:v>
                </c:pt>
                <c:pt idx="4">
                  <c:v>499</c:v>
                </c:pt>
                <c:pt idx="5">
                  <c:v>488</c:v>
                </c:pt>
                <c:pt idx="6">
                  <c:v>585</c:v>
                </c:pt>
                <c:pt idx="7">
                  <c:v>646</c:v>
                </c:pt>
                <c:pt idx="8">
                  <c:v>755</c:v>
                </c:pt>
                <c:pt idx="9">
                  <c:v>669</c:v>
                </c:pt>
                <c:pt idx="10">
                  <c:v>681</c:v>
                </c:pt>
                <c:pt idx="11">
                  <c:v>730</c:v>
                </c:pt>
                <c:pt idx="12">
                  <c:v>394</c:v>
                </c:pt>
                <c:pt idx="13">
                  <c:v>194</c:v>
                </c:pt>
                <c:pt idx="14">
                  <c:v>49</c:v>
                </c:pt>
                <c:pt idx="15">
                  <c:v>28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CB-4C7E-B1C0-E373437EFC98}"/>
            </c:ext>
          </c:extLst>
        </c:ser>
        <c:ser>
          <c:idx val="1"/>
          <c:order val="1"/>
          <c:tx>
            <c:strRef>
              <c:f>'Table 8.54'!$S$62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8.54'!$Z$63:$Z$79</c:f>
              <c:numCache>
                <c:formatCode>#,##0</c:formatCode>
                <c:ptCount val="17"/>
                <c:pt idx="0">
                  <c:v>0</c:v>
                </c:pt>
                <c:pt idx="1">
                  <c:v>134</c:v>
                </c:pt>
                <c:pt idx="2">
                  <c:v>328</c:v>
                </c:pt>
                <c:pt idx="3">
                  <c:v>455</c:v>
                </c:pt>
                <c:pt idx="4">
                  <c:v>475</c:v>
                </c:pt>
                <c:pt idx="5">
                  <c:v>481</c:v>
                </c:pt>
                <c:pt idx="6">
                  <c:v>612</c:v>
                </c:pt>
                <c:pt idx="7">
                  <c:v>716</c:v>
                </c:pt>
                <c:pt idx="8">
                  <c:v>896</c:v>
                </c:pt>
                <c:pt idx="9">
                  <c:v>838</c:v>
                </c:pt>
                <c:pt idx="10">
                  <c:v>862</c:v>
                </c:pt>
                <c:pt idx="11">
                  <c:v>624</c:v>
                </c:pt>
                <c:pt idx="12">
                  <c:v>397</c:v>
                </c:pt>
                <c:pt idx="13">
                  <c:v>119</c:v>
                </c:pt>
                <c:pt idx="14">
                  <c:v>58</c:v>
                </c:pt>
                <c:pt idx="15">
                  <c:v>28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CB-4C7E-B1C0-E373437EF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8.54'!$Z$83:$Z$90</c:f>
              <c:numCache>
                <c:formatCode>#,##0</c:formatCode>
                <c:ptCount val="8"/>
                <c:pt idx="0">
                  <c:v>491</c:v>
                </c:pt>
                <c:pt idx="1">
                  <c:v>730</c:v>
                </c:pt>
                <c:pt idx="2">
                  <c:v>721</c:v>
                </c:pt>
                <c:pt idx="3">
                  <c:v>333</c:v>
                </c:pt>
                <c:pt idx="4">
                  <c:v>169</c:v>
                </c:pt>
                <c:pt idx="5">
                  <c:v>171</c:v>
                </c:pt>
                <c:pt idx="6">
                  <c:v>304</c:v>
                </c:pt>
                <c:pt idx="7">
                  <c:v>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7-4E6C-8227-7CF58A584134}"/>
            </c:ext>
          </c:extLst>
        </c:ser>
        <c:ser>
          <c:idx val="1"/>
          <c:order val="1"/>
          <c:tx>
            <c:strRef>
              <c:f>'Table 8.54'!$S$92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8.54'!$Z$93:$Z$100</c:f>
              <c:numCache>
                <c:formatCode>#,##0</c:formatCode>
                <c:ptCount val="8"/>
                <c:pt idx="0">
                  <c:v>414</c:v>
                </c:pt>
                <c:pt idx="1">
                  <c:v>1175</c:v>
                </c:pt>
                <c:pt idx="2">
                  <c:v>164</c:v>
                </c:pt>
                <c:pt idx="3">
                  <c:v>670</c:v>
                </c:pt>
                <c:pt idx="4">
                  <c:v>605</c:v>
                </c:pt>
                <c:pt idx="5">
                  <c:v>361</c:v>
                </c:pt>
                <c:pt idx="6">
                  <c:v>28</c:v>
                </c:pt>
                <c:pt idx="7">
                  <c:v>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87-4E6C-8227-7CF58A584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8.6'!$Y$83:$Y$90</c:f>
              <c:numCache>
                <c:formatCode>#,##0</c:formatCode>
                <c:ptCount val="8"/>
                <c:pt idx="0">
                  <c:v>1494</c:v>
                </c:pt>
                <c:pt idx="1">
                  <c:v>1480</c:v>
                </c:pt>
                <c:pt idx="2">
                  <c:v>2971</c:v>
                </c:pt>
                <c:pt idx="3">
                  <c:v>637</c:v>
                </c:pt>
                <c:pt idx="4">
                  <c:v>484</c:v>
                </c:pt>
                <c:pt idx="5">
                  <c:v>617</c:v>
                </c:pt>
                <c:pt idx="6">
                  <c:v>1480</c:v>
                </c:pt>
                <c:pt idx="7">
                  <c:v>2058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C-434A-87FA-219A2019B0CC}"/>
            </c:ext>
          </c:extLst>
        </c:ser>
        <c:ser>
          <c:idx val="1"/>
          <c:order val="1"/>
          <c:tx>
            <c:strRef>
              <c:f>'Table 8.6'!$S$92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8.6'!$Y$93:$Y$100</c:f>
              <c:numCache>
                <c:formatCode>#,##0</c:formatCode>
                <c:ptCount val="8"/>
                <c:pt idx="0">
                  <c:v>948</c:v>
                </c:pt>
                <c:pt idx="1">
                  <c:v>2667</c:v>
                </c:pt>
                <c:pt idx="2">
                  <c:v>530</c:v>
                </c:pt>
                <c:pt idx="3">
                  <c:v>2121</c:v>
                </c:pt>
                <c:pt idx="4">
                  <c:v>2241</c:v>
                </c:pt>
                <c:pt idx="5">
                  <c:v>1127</c:v>
                </c:pt>
                <c:pt idx="6">
                  <c:v>137</c:v>
                </c:pt>
                <c:pt idx="7">
                  <c:v>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AC-434A-87FA-219A2019B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8.54'!$V$8:$Z$8</c:f>
              <c:numCache>
                <c:formatCode>#,##0</c:formatCode>
                <c:ptCount val="5"/>
                <c:pt idx="0">
                  <c:v>34245</c:v>
                </c:pt>
                <c:pt idx="1">
                  <c:v>35991.5</c:v>
                </c:pt>
                <c:pt idx="2">
                  <c:v>35218.620000000003</c:v>
                </c:pt>
                <c:pt idx="3">
                  <c:v>36310.74</c:v>
                </c:pt>
                <c:pt idx="4">
                  <c:v>37983.5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2-4DB5-98D2-22FFF65E5A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2-4DB5-98D2-22FFF65E5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8.55'!$U$4:$Y$4</c:f>
              <c:numCache>
                <c:formatCode>#,##0</c:formatCode>
                <c:ptCount val="5"/>
                <c:pt idx="1">
                  <c:v>13060</c:v>
                </c:pt>
                <c:pt idx="2">
                  <c:v>12778</c:v>
                </c:pt>
                <c:pt idx="3">
                  <c:v>13597</c:v>
                </c:pt>
                <c:pt idx="4">
                  <c:v>14577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CE-4DEC-ACA9-3AFDBEB7B269}"/>
            </c:ext>
          </c:extLst>
        </c:ser>
        <c:ser>
          <c:idx val="1"/>
          <c:order val="1"/>
          <c:tx>
            <c:strRef>
              <c:f>'Table 8.55'!$S$7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8.55'!$U$7:$Y$7</c:f>
              <c:numCache>
                <c:formatCode>#,##0</c:formatCode>
                <c:ptCount val="5"/>
                <c:pt idx="1">
                  <c:v>8879</c:v>
                </c:pt>
                <c:pt idx="2">
                  <c:v>8777</c:v>
                </c:pt>
                <c:pt idx="3">
                  <c:v>9110</c:v>
                </c:pt>
                <c:pt idx="4">
                  <c:v>9742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CE-4DEC-ACA9-3AFDBEB7B269}"/>
            </c:ext>
          </c:extLst>
        </c:ser>
        <c:ser>
          <c:idx val="2"/>
          <c:order val="2"/>
          <c:tx>
            <c:strRef>
              <c:f>'Table 8.55'!$S$11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8.55'!$U$11:$Y$11</c:f>
              <c:numCache>
                <c:formatCode>#,##0</c:formatCode>
                <c:ptCount val="5"/>
                <c:pt idx="1">
                  <c:v>10080</c:v>
                </c:pt>
                <c:pt idx="2">
                  <c:v>9942</c:v>
                </c:pt>
                <c:pt idx="3">
                  <c:v>10600</c:v>
                </c:pt>
                <c:pt idx="4">
                  <c:v>11303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CE-4DEC-ACA9-3AFDBEB7B269}"/>
            </c:ext>
          </c:extLst>
        </c:ser>
        <c:ser>
          <c:idx val="3"/>
          <c:order val="3"/>
          <c:tx>
            <c:strRef>
              <c:f>'Table 8.55'!$S$12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8.55'!$U$12:$Y$12</c:f>
              <c:numCache>
                <c:formatCode>#,##0</c:formatCode>
                <c:ptCount val="5"/>
                <c:pt idx="1">
                  <c:v>2979</c:v>
                </c:pt>
                <c:pt idx="2">
                  <c:v>2839</c:v>
                </c:pt>
                <c:pt idx="3">
                  <c:v>2997</c:v>
                </c:pt>
                <c:pt idx="4">
                  <c:v>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CE-4DEC-ACA9-3AFDBEB7B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8.55'!$AB$15:$AB$33</c:f>
              <c:numCache>
                <c:formatCode>0.0%</c:formatCode>
                <c:ptCount val="19"/>
                <c:pt idx="0">
                  <c:v>0.16954294189025212</c:v>
                </c:pt>
                <c:pt idx="1">
                  <c:v>5.4604287447755154E-3</c:v>
                </c:pt>
                <c:pt idx="2">
                  <c:v>5.9795065390319535E-2</c:v>
                </c:pt>
                <c:pt idx="3">
                  <c:v>7.0783335580423355E-3</c:v>
                </c:pt>
                <c:pt idx="4">
                  <c:v>5.7165970068760952E-2</c:v>
                </c:pt>
                <c:pt idx="5">
                  <c:v>2.7706619927194285E-2</c:v>
                </c:pt>
                <c:pt idx="6">
                  <c:v>6.9637319671026016E-2</c:v>
                </c:pt>
                <c:pt idx="7">
                  <c:v>6.3367938519617098E-2</c:v>
                </c:pt>
                <c:pt idx="8">
                  <c:v>2.6290953215585815E-2</c:v>
                </c:pt>
                <c:pt idx="9">
                  <c:v>3.1009842254280705E-3</c:v>
                </c:pt>
                <c:pt idx="10">
                  <c:v>1.8403667250910073E-2</c:v>
                </c:pt>
                <c:pt idx="11">
                  <c:v>1.2403936901712282E-2</c:v>
                </c:pt>
                <c:pt idx="12">
                  <c:v>3.3908588378050428E-2</c:v>
                </c:pt>
                <c:pt idx="13">
                  <c:v>4.4357556963731969E-2</c:v>
                </c:pt>
                <c:pt idx="14">
                  <c:v>7.5704462720776591E-2</c:v>
                </c:pt>
                <c:pt idx="15">
                  <c:v>5.1840366725091007E-2</c:v>
                </c:pt>
                <c:pt idx="16">
                  <c:v>0.10705136847782122</c:v>
                </c:pt>
                <c:pt idx="17">
                  <c:v>1.9482270459754619E-2</c:v>
                </c:pt>
                <c:pt idx="18">
                  <c:v>2.2583254685182689E-2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C-4DC0-B992-345DFC8257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4C-4DC0-B992-345DFC825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8.55'!$Y$44:$Y$60</c:f>
              <c:numCache>
                <c:formatCode>#,##0</c:formatCode>
                <c:ptCount val="17"/>
                <c:pt idx="0">
                  <c:v>0</c:v>
                </c:pt>
                <c:pt idx="1">
                  <c:v>163</c:v>
                </c:pt>
                <c:pt idx="2">
                  <c:v>506</c:v>
                </c:pt>
                <c:pt idx="3">
                  <c:v>642</c:v>
                </c:pt>
                <c:pt idx="4">
                  <c:v>780</c:v>
                </c:pt>
                <c:pt idx="5">
                  <c:v>564</c:v>
                </c:pt>
                <c:pt idx="6">
                  <c:v>554</c:v>
                </c:pt>
                <c:pt idx="7">
                  <c:v>641</c:v>
                </c:pt>
                <c:pt idx="8">
                  <c:v>626</c:v>
                </c:pt>
                <c:pt idx="9">
                  <c:v>648</c:v>
                </c:pt>
                <c:pt idx="10">
                  <c:v>737</c:v>
                </c:pt>
                <c:pt idx="11">
                  <c:v>631</c:v>
                </c:pt>
                <c:pt idx="12">
                  <c:v>381</c:v>
                </c:pt>
                <c:pt idx="13">
                  <c:v>196</c:v>
                </c:pt>
                <c:pt idx="14">
                  <c:v>67</c:v>
                </c:pt>
                <c:pt idx="15">
                  <c:v>59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1-4F0B-AED1-D62C1C3663BE}"/>
            </c:ext>
          </c:extLst>
        </c:ser>
        <c:ser>
          <c:idx val="1"/>
          <c:order val="1"/>
          <c:tx>
            <c:strRef>
              <c:f>'Table 8.55'!$S$62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8.55'!$Y$63:$Y$79</c:f>
              <c:numCache>
                <c:formatCode>#,##0</c:formatCode>
                <c:ptCount val="17"/>
                <c:pt idx="0">
                  <c:v>8</c:v>
                </c:pt>
                <c:pt idx="1">
                  <c:v>169</c:v>
                </c:pt>
                <c:pt idx="2">
                  <c:v>495</c:v>
                </c:pt>
                <c:pt idx="3">
                  <c:v>647</c:v>
                </c:pt>
                <c:pt idx="4">
                  <c:v>667</c:v>
                </c:pt>
                <c:pt idx="5">
                  <c:v>596</c:v>
                </c:pt>
                <c:pt idx="6">
                  <c:v>572</c:v>
                </c:pt>
                <c:pt idx="7">
                  <c:v>637</c:v>
                </c:pt>
                <c:pt idx="8">
                  <c:v>776</c:v>
                </c:pt>
                <c:pt idx="9">
                  <c:v>793</c:v>
                </c:pt>
                <c:pt idx="10">
                  <c:v>701</c:v>
                </c:pt>
                <c:pt idx="11">
                  <c:v>531</c:v>
                </c:pt>
                <c:pt idx="12">
                  <c:v>265</c:v>
                </c:pt>
                <c:pt idx="13">
                  <c:v>112</c:v>
                </c:pt>
                <c:pt idx="14">
                  <c:v>54</c:v>
                </c:pt>
                <c:pt idx="15">
                  <c:v>28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11-4F0B-AED1-D62C1C366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8.55'!$Y$83:$Y$90</c:f>
              <c:numCache>
                <c:formatCode>#,##0</c:formatCode>
                <c:ptCount val="8"/>
                <c:pt idx="0">
                  <c:v>467</c:v>
                </c:pt>
                <c:pt idx="1">
                  <c:v>374</c:v>
                </c:pt>
                <c:pt idx="2">
                  <c:v>732</c:v>
                </c:pt>
                <c:pt idx="3">
                  <c:v>184</c:v>
                </c:pt>
                <c:pt idx="4">
                  <c:v>119</c:v>
                </c:pt>
                <c:pt idx="5">
                  <c:v>167</c:v>
                </c:pt>
                <c:pt idx="6">
                  <c:v>448</c:v>
                </c:pt>
                <c:pt idx="7">
                  <c:v>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F2-4BDF-81B1-2F7C75E7E4C4}"/>
            </c:ext>
          </c:extLst>
        </c:ser>
        <c:ser>
          <c:idx val="1"/>
          <c:order val="1"/>
          <c:tx>
            <c:strRef>
              <c:f>'Table 8.55'!$S$92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8.55'!$Y$93:$Y$100</c:f>
              <c:numCache>
                <c:formatCode>#,##0</c:formatCode>
                <c:ptCount val="8"/>
                <c:pt idx="0">
                  <c:v>289</c:v>
                </c:pt>
                <c:pt idx="1">
                  <c:v>938</c:v>
                </c:pt>
                <c:pt idx="2">
                  <c:v>177</c:v>
                </c:pt>
                <c:pt idx="3">
                  <c:v>627</c:v>
                </c:pt>
                <c:pt idx="4">
                  <c:v>608</c:v>
                </c:pt>
                <c:pt idx="5">
                  <c:v>390</c:v>
                </c:pt>
                <c:pt idx="6">
                  <c:v>31</c:v>
                </c:pt>
                <c:pt idx="7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F2-4BDF-81B1-2F7C75E7E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8.55'!$U$8:$Y$8</c:f>
              <c:numCache>
                <c:formatCode>#,##0</c:formatCode>
                <c:ptCount val="5"/>
                <c:pt idx="1">
                  <c:v>30873.5</c:v>
                </c:pt>
                <c:pt idx="2">
                  <c:v>32794</c:v>
                </c:pt>
                <c:pt idx="3">
                  <c:v>32285.06</c:v>
                </c:pt>
                <c:pt idx="4">
                  <c:v>33592.03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6-4C21-B0BC-345DF68363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46-4C21-B0BC-345DF6836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8.55'!$V$4:$Z$4</c:f>
              <c:numCache>
                <c:formatCode>#,##0</c:formatCode>
                <c:ptCount val="5"/>
                <c:pt idx="0">
                  <c:v>13060</c:v>
                </c:pt>
                <c:pt idx="1">
                  <c:v>12778</c:v>
                </c:pt>
                <c:pt idx="2">
                  <c:v>13597</c:v>
                </c:pt>
                <c:pt idx="3">
                  <c:v>14577</c:v>
                </c:pt>
                <c:pt idx="4">
                  <c:v>14832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B-43A6-9D4B-3010C0B84DEB}"/>
            </c:ext>
          </c:extLst>
        </c:ser>
        <c:ser>
          <c:idx val="1"/>
          <c:order val="1"/>
          <c:tx>
            <c:strRef>
              <c:f>'Table 8.55'!$S$7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8.55'!$V$7:$Z$7</c:f>
              <c:numCache>
                <c:formatCode>#,##0</c:formatCode>
                <c:ptCount val="5"/>
                <c:pt idx="0">
                  <c:v>8879</c:v>
                </c:pt>
                <c:pt idx="1">
                  <c:v>8777</c:v>
                </c:pt>
                <c:pt idx="2">
                  <c:v>9110</c:v>
                </c:pt>
                <c:pt idx="3">
                  <c:v>9742</c:v>
                </c:pt>
                <c:pt idx="4">
                  <c:v>9626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5B-43A6-9D4B-3010C0B84DEB}"/>
            </c:ext>
          </c:extLst>
        </c:ser>
        <c:ser>
          <c:idx val="2"/>
          <c:order val="2"/>
          <c:tx>
            <c:strRef>
              <c:f>'Table 8.55'!$S$11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8.55'!$V$11:$Z$11</c:f>
              <c:numCache>
                <c:formatCode>#,##0</c:formatCode>
                <c:ptCount val="5"/>
                <c:pt idx="0">
                  <c:v>10080</c:v>
                </c:pt>
                <c:pt idx="1">
                  <c:v>9942</c:v>
                </c:pt>
                <c:pt idx="2">
                  <c:v>10600</c:v>
                </c:pt>
                <c:pt idx="3">
                  <c:v>11303</c:v>
                </c:pt>
                <c:pt idx="4">
                  <c:v>11800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5B-43A6-9D4B-3010C0B84DEB}"/>
            </c:ext>
          </c:extLst>
        </c:ser>
        <c:ser>
          <c:idx val="3"/>
          <c:order val="3"/>
          <c:tx>
            <c:strRef>
              <c:f>'Table 8.55'!$S$12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8.55'!$V$12:$Z$12</c:f>
              <c:numCache>
                <c:formatCode>#,##0</c:formatCode>
                <c:ptCount val="5"/>
                <c:pt idx="0">
                  <c:v>2979</c:v>
                </c:pt>
                <c:pt idx="1">
                  <c:v>2839</c:v>
                </c:pt>
                <c:pt idx="2">
                  <c:v>2997</c:v>
                </c:pt>
                <c:pt idx="3">
                  <c:v>3273</c:v>
                </c:pt>
                <c:pt idx="4">
                  <c:v>3031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5B-43A6-9D4B-3010C0B84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8.55'!$AB$15:$AB$33</c:f>
              <c:numCache>
                <c:formatCode>0.0%</c:formatCode>
                <c:ptCount val="19"/>
                <c:pt idx="0">
                  <c:v>0.16954294189025212</c:v>
                </c:pt>
                <c:pt idx="1">
                  <c:v>5.4604287447755154E-3</c:v>
                </c:pt>
                <c:pt idx="2">
                  <c:v>5.9795065390319535E-2</c:v>
                </c:pt>
                <c:pt idx="3">
                  <c:v>7.0783335580423355E-3</c:v>
                </c:pt>
                <c:pt idx="4">
                  <c:v>5.7165970068760952E-2</c:v>
                </c:pt>
                <c:pt idx="5">
                  <c:v>2.7706619927194285E-2</c:v>
                </c:pt>
                <c:pt idx="6">
                  <c:v>6.9637319671026016E-2</c:v>
                </c:pt>
                <c:pt idx="7">
                  <c:v>6.3367938519617098E-2</c:v>
                </c:pt>
                <c:pt idx="8">
                  <c:v>2.6290953215585815E-2</c:v>
                </c:pt>
                <c:pt idx="9">
                  <c:v>3.1009842254280705E-3</c:v>
                </c:pt>
                <c:pt idx="10">
                  <c:v>1.8403667250910073E-2</c:v>
                </c:pt>
                <c:pt idx="11">
                  <c:v>1.2403936901712282E-2</c:v>
                </c:pt>
                <c:pt idx="12">
                  <c:v>3.3908588378050428E-2</c:v>
                </c:pt>
                <c:pt idx="13">
                  <c:v>4.4357556963731969E-2</c:v>
                </c:pt>
                <c:pt idx="14">
                  <c:v>7.5704462720776591E-2</c:v>
                </c:pt>
                <c:pt idx="15">
                  <c:v>5.1840366725091007E-2</c:v>
                </c:pt>
                <c:pt idx="16">
                  <c:v>0.10705136847782122</c:v>
                </c:pt>
                <c:pt idx="17">
                  <c:v>1.9482270459754619E-2</c:v>
                </c:pt>
                <c:pt idx="18">
                  <c:v>2.2583254685182689E-2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F-4ADA-9FBC-0CB0F1140D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F-4ADA-9FBC-0CB0F1140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8.55'!$Z$44:$Z$60</c:f>
              <c:numCache>
                <c:formatCode>#,##0</c:formatCode>
                <c:ptCount val="17"/>
                <c:pt idx="0">
                  <c:v>6</c:v>
                </c:pt>
                <c:pt idx="1">
                  <c:v>177</c:v>
                </c:pt>
                <c:pt idx="2">
                  <c:v>468</c:v>
                </c:pt>
                <c:pt idx="3">
                  <c:v>716</c:v>
                </c:pt>
                <c:pt idx="4">
                  <c:v>871</c:v>
                </c:pt>
                <c:pt idx="5">
                  <c:v>618</c:v>
                </c:pt>
                <c:pt idx="6">
                  <c:v>598</c:v>
                </c:pt>
                <c:pt idx="7">
                  <c:v>610</c:v>
                </c:pt>
                <c:pt idx="8">
                  <c:v>674</c:v>
                </c:pt>
                <c:pt idx="9">
                  <c:v>654</c:v>
                </c:pt>
                <c:pt idx="10">
                  <c:v>722</c:v>
                </c:pt>
                <c:pt idx="11">
                  <c:v>614</c:v>
                </c:pt>
                <c:pt idx="12">
                  <c:v>379</c:v>
                </c:pt>
                <c:pt idx="13">
                  <c:v>205</c:v>
                </c:pt>
                <c:pt idx="14">
                  <c:v>80</c:v>
                </c:pt>
                <c:pt idx="15">
                  <c:v>40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CA3-BB24-E5E1729706A4}"/>
            </c:ext>
          </c:extLst>
        </c:ser>
        <c:ser>
          <c:idx val="1"/>
          <c:order val="1"/>
          <c:tx>
            <c:strRef>
              <c:f>'Table 8.55'!$S$62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8.55'!$Z$63:$Z$79</c:f>
              <c:numCache>
                <c:formatCode>#,##0</c:formatCode>
                <c:ptCount val="17"/>
                <c:pt idx="0">
                  <c:v>11</c:v>
                </c:pt>
                <c:pt idx="1">
                  <c:v>174</c:v>
                </c:pt>
                <c:pt idx="2">
                  <c:v>538</c:v>
                </c:pt>
                <c:pt idx="3">
                  <c:v>696</c:v>
                </c:pt>
                <c:pt idx="4">
                  <c:v>732</c:v>
                </c:pt>
                <c:pt idx="5">
                  <c:v>660</c:v>
                </c:pt>
                <c:pt idx="6">
                  <c:v>609</c:v>
                </c:pt>
                <c:pt idx="7">
                  <c:v>623</c:v>
                </c:pt>
                <c:pt idx="8">
                  <c:v>778</c:v>
                </c:pt>
                <c:pt idx="9">
                  <c:v>817</c:v>
                </c:pt>
                <c:pt idx="10">
                  <c:v>713</c:v>
                </c:pt>
                <c:pt idx="11">
                  <c:v>550</c:v>
                </c:pt>
                <c:pt idx="12">
                  <c:v>270</c:v>
                </c:pt>
                <c:pt idx="13">
                  <c:v>118</c:v>
                </c:pt>
                <c:pt idx="14">
                  <c:v>51</c:v>
                </c:pt>
                <c:pt idx="15">
                  <c:v>28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CA3-BB24-E5E172970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8.55'!$Z$83:$Z$90</c:f>
              <c:numCache>
                <c:formatCode>#,##0</c:formatCode>
                <c:ptCount val="8"/>
                <c:pt idx="0">
                  <c:v>486</c:v>
                </c:pt>
                <c:pt idx="1">
                  <c:v>383</c:v>
                </c:pt>
                <c:pt idx="2">
                  <c:v>759</c:v>
                </c:pt>
                <c:pt idx="3">
                  <c:v>186</c:v>
                </c:pt>
                <c:pt idx="4">
                  <c:v>122</c:v>
                </c:pt>
                <c:pt idx="5">
                  <c:v>166</c:v>
                </c:pt>
                <c:pt idx="6">
                  <c:v>438</c:v>
                </c:pt>
                <c:pt idx="7">
                  <c:v>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0F-4B53-9E4E-B74B58B69FA7}"/>
            </c:ext>
          </c:extLst>
        </c:ser>
        <c:ser>
          <c:idx val="1"/>
          <c:order val="1"/>
          <c:tx>
            <c:strRef>
              <c:f>'Table 8.55'!$S$92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8.55'!$Z$93:$Z$100</c:f>
              <c:numCache>
                <c:formatCode>#,##0</c:formatCode>
                <c:ptCount val="8"/>
                <c:pt idx="0">
                  <c:v>295</c:v>
                </c:pt>
                <c:pt idx="1">
                  <c:v>943</c:v>
                </c:pt>
                <c:pt idx="2">
                  <c:v>172</c:v>
                </c:pt>
                <c:pt idx="3">
                  <c:v>637</c:v>
                </c:pt>
                <c:pt idx="4">
                  <c:v>616</c:v>
                </c:pt>
                <c:pt idx="5">
                  <c:v>393</c:v>
                </c:pt>
                <c:pt idx="6">
                  <c:v>36</c:v>
                </c:pt>
                <c:pt idx="7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0F-4B53-9E4E-B74B58B69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8.6'!$U$8:$Y$8</c:f>
              <c:numCache>
                <c:formatCode>#,##0</c:formatCode>
                <c:ptCount val="5"/>
                <c:pt idx="1">
                  <c:v>37030.75</c:v>
                </c:pt>
                <c:pt idx="2">
                  <c:v>39056</c:v>
                </c:pt>
                <c:pt idx="3">
                  <c:v>38668</c:v>
                </c:pt>
                <c:pt idx="4">
                  <c:v>41672.93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0-48AB-B3CA-3F3DC51D97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C0-48AB-B3CA-3F3DC51D9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8.55'!$V$8:$Z$8</c:f>
              <c:numCache>
                <c:formatCode>#,##0</c:formatCode>
                <c:ptCount val="5"/>
                <c:pt idx="0">
                  <c:v>30873.5</c:v>
                </c:pt>
                <c:pt idx="1">
                  <c:v>32794</c:v>
                </c:pt>
                <c:pt idx="2">
                  <c:v>32285.06</c:v>
                </c:pt>
                <c:pt idx="3">
                  <c:v>33592.03</c:v>
                </c:pt>
                <c:pt idx="4">
                  <c:v>34037.699999999997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0-4189-9562-B640176651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0-4189-9562-B64017665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8.56'!$U$4:$Y$4</c:f>
              <c:numCache>
                <c:formatCode>#,##0</c:formatCode>
                <c:ptCount val="5"/>
                <c:pt idx="1">
                  <c:v>10064</c:v>
                </c:pt>
                <c:pt idx="2">
                  <c:v>10119</c:v>
                </c:pt>
                <c:pt idx="3">
                  <c:v>10478</c:v>
                </c:pt>
                <c:pt idx="4">
                  <c:v>10997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B0-4CC7-B1BC-F2C65F251707}"/>
            </c:ext>
          </c:extLst>
        </c:ser>
        <c:ser>
          <c:idx val="1"/>
          <c:order val="1"/>
          <c:tx>
            <c:strRef>
              <c:f>'Table 8.56'!$S$7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8.56'!$U$7:$Y$7</c:f>
              <c:numCache>
                <c:formatCode>#,##0</c:formatCode>
                <c:ptCount val="5"/>
                <c:pt idx="1">
                  <c:v>7128</c:v>
                </c:pt>
                <c:pt idx="2">
                  <c:v>7175</c:v>
                </c:pt>
                <c:pt idx="3">
                  <c:v>7440</c:v>
                </c:pt>
                <c:pt idx="4">
                  <c:v>7854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B0-4CC7-B1BC-F2C65F251707}"/>
            </c:ext>
          </c:extLst>
        </c:ser>
        <c:ser>
          <c:idx val="2"/>
          <c:order val="2"/>
          <c:tx>
            <c:strRef>
              <c:f>'Table 8.56'!$S$11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8.56'!$U$11:$Y$11</c:f>
              <c:numCache>
                <c:formatCode>#,##0</c:formatCode>
                <c:ptCount val="5"/>
                <c:pt idx="1">
                  <c:v>8199</c:v>
                </c:pt>
                <c:pt idx="2">
                  <c:v>8242</c:v>
                </c:pt>
                <c:pt idx="3">
                  <c:v>8531</c:v>
                </c:pt>
                <c:pt idx="4">
                  <c:v>8990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B0-4CC7-B1BC-F2C65F251707}"/>
            </c:ext>
          </c:extLst>
        </c:ser>
        <c:ser>
          <c:idx val="3"/>
          <c:order val="3"/>
          <c:tx>
            <c:strRef>
              <c:f>'Table 8.56'!$S$12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8.56'!$U$12:$Y$12</c:f>
              <c:numCache>
                <c:formatCode>#,##0</c:formatCode>
                <c:ptCount val="5"/>
                <c:pt idx="1">
                  <c:v>1865</c:v>
                </c:pt>
                <c:pt idx="2">
                  <c:v>1875</c:v>
                </c:pt>
                <c:pt idx="3">
                  <c:v>1947</c:v>
                </c:pt>
                <c:pt idx="4">
                  <c:v>2010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B0-4CC7-B1BC-F2C65F251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8.56'!$AB$15:$AB$33</c:f>
              <c:numCache>
                <c:formatCode>0.0%</c:formatCode>
                <c:ptCount val="19"/>
                <c:pt idx="0">
                  <c:v>6.2757672927164457E-2</c:v>
                </c:pt>
                <c:pt idx="1">
                  <c:v>2.9317453046266606E-3</c:v>
                </c:pt>
                <c:pt idx="2">
                  <c:v>5.2954649564819059E-2</c:v>
                </c:pt>
                <c:pt idx="3">
                  <c:v>5.9551076500229038E-3</c:v>
                </c:pt>
                <c:pt idx="4">
                  <c:v>0.10765002290426019</c:v>
                </c:pt>
                <c:pt idx="5">
                  <c:v>2.7943197434722858E-2</c:v>
                </c:pt>
                <c:pt idx="6">
                  <c:v>7.3568483737975268E-2</c:v>
                </c:pt>
                <c:pt idx="7">
                  <c:v>6.9720568025652768E-2</c:v>
                </c:pt>
                <c:pt idx="8">
                  <c:v>2.8034814475492442E-2</c:v>
                </c:pt>
                <c:pt idx="9">
                  <c:v>6.9628950984883193E-3</c:v>
                </c:pt>
                <c:pt idx="10">
                  <c:v>2.7118644067796609E-2</c:v>
                </c:pt>
                <c:pt idx="11">
                  <c:v>1.8231791113147044E-2</c:v>
                </c:pt>
                <c:pt idx="12">
                  <c:v>4.72743930371049E-2</c:v>
                </c:pt>
                <c:pt idx="13">
                  <c:v>5.6619331195602383E-2</c:v>
                </c:pt>
                <c:pt idx="14">
                  <c:v>9.5281722400366461E-2</c:v>
                </c:pt>
                <c:pt idx="15">
                  <c:v>6.8804397617956939E-2</c:v>
                </c:pt>
                <c:pt idx="16">
                  <c:v>0.1021530004580852</c:v>
                </c:pt>
                <c:pt idx="17">
                  <c:v>2.1988089784699953E-2</c:v>
                </c:pt>
                <c:pt idx="18">
                  <c:v>3.2432432432432434E-2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1-4950-9EA5-839759BE5C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1-4950-9EA5-839759BE5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8.56'!$Y$44:$Y$60</c:f>
              <c:numCache>
                <c:formatCode>#,##0</c:formatCode>
                <c:ptCount val="17"/>
                <c:pt idx="0">
                  <c:v>9</c:v>
                </c:pt>
                <c:pt idx="1">
                  <c:v>98</c:v>
                </c:pt>
                <c:pt idx="2">
                  <c:v>275</c:v>
                </c:pt>
                <c:pt idx="3">
                  <c:v>404</c:v>
                </c:pt>
                <c:pt idx="4">
                  <c:v>503</c:v>
                </c:pt>
                <c:pt idx="5">
                  <c:v>429</c:v>
                </c:pt>
                <c:pt idx="6">
                  <c:v>441</c:v>
                </c:pt>
                <c:pt idx="7">
                  <c:v>503</c:v>
                </c:pt>
                <c:pt idx="8">
                  <c:v>598</c:v>
                </c:pt>
                <c:pt idx="9">
                  <c:v>572</c:v>
                </c:pt>
                <c:pt idx="10">
                  <c:v>607</c:v>
                </c:pt>
                <c:pt idx="11">
                  <c:v>514</c:v>
                </c:pt>
                <c:pt idx="12">
                  <c:v>308</c:v>
                </c:pt>
                <c:pt idx="13">
                  <c:v>162</c:v>
                </c:pt>
                <c:pt idx="14">
                  <c:v>57</c:v>
                </c:pt>
                <c:pt idx="15">
                  <c:v>45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2-4DAF-96FB-109014EAF9C7}"/>
            </c:ext>
          </c:extLst>
        </c:ser>
        <c:ser>
          <c:idx val="1"/>
          <c:order val="1"/>
          <c:tx>
            <c:strRef>
              <c:f>'Table 8.56'!$S$62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8.56'!$Y$63:$Y$79</c:f>
              <c:numCache>
                <c:formatCode>#,##0</c:formatCode>
                <c:ptCount val="17"/>
                <c:pt idx="0">
                  <c:v>0</c:v>
                </c:pt>
                <c:pt idx="1">
                  <c:v>105</c:v>
                </c:pt>
                <c:pt idx="2">
                  <c:v>321</c:v>
                </c:pt>
                <c:pt idx="3">
                  <c:v>471</c:v>
                </c:pt>
                <c:pt idx="4">
                  <c:v>441</c:v>
                </c:pt>
                <c:pt idx="5">
                  <c:v>405</c:v>
                </c:pt>
                <c:pt idx="6">
                  <c:v>428</c:v>
                </c:pt>
                <c:pt idx="7">
                  <c:v>522</c:v>
                </c:pt>
                <c:pt idx="8">
                  <c:v>641</c:v>
                </c:pt>
                <c:pt idx="9">
                  <c:v>582</c:v>
                </c:pt>
                <c:pt idx="10">
                  <c:v>633</c:v>
                </c:pt>
                <c:pt idx="11">
                  <c:v>477</c:v>
                </c:pt>
                <c:pt idx="12">
                  <c:v>231</c:v>
                </c:pt>
                <c:pt idx="13">
                  <c:v>113</c:v>
                </c:pt>
                <c:pt idx="14">
                  <c:v>43</c:v>
                </c:pt>
                <c:pt idx="15">
                  <c:v>18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2-4DAF-96FB-109014EAF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8.56'!$Y$83:$Y$90</c:f>
              <c:numCache>
                <c:formatCode>#,##0</c:formatCode>
                <c:ptCount val="8"/>
                <c:pt idx="0">
                  <c:v>473</c:v>
                </c:pt>
                <c:pt idx="1">
                  <c:v>331</c:v>
                </c:pt>
                <c:pt idx="2">
                  <c:v>794</c:v>
                </c:pt>
                <c:pt idx="3">
                  <c:v>254</c:v>
                </c:pt>
                <c:pt idx="4">
                  <c:v>112</c:v>
                </c:pt>
                <c:pt idx="5">
                  <c:v>124</c:v>
                </c:pt>
                <c:pt idx="6">
                  <c:v>355</c:v>
                </c:pt>
                <c:pt idx="7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5-4DC4-AF0B-94D29B06F22C}"/>
            </c:ext>
          </c:extLst>
        </c:ser>
        <c:ser>
          <c:idx val="1"/>
          <c:order val="1"/>
          <c:tx>
            <c:strRef>
              <c:f>'Table 8.56'!$S$92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8.56'!$Y$93:$Y$100</c:f>
              <c:numCache>
                <c:formatCode>#,##0</c:formatCode>
                <c:ptCount val="8"/>
                <c:pt idx="0">
                  <c:v>278</c:v>
                </c:pt>
                <c:pt idx="1">
                  <c:v>648</c:v>
                </c:pt>
                <c:pt idx="2">
                  <c:v>177</c:v>
                </c:pt>
                <c:pt idx="3">
                  <c:v>626</c:v>
                </c:pt>
                <c:pt idx="4">
                  <c:v>589</c:v>
                </c:pt>
                <c:pt idx="5">
                  <c:v>287</c:v>
                </c:pt>
                <c:pt idx="6">
                  <c:v>26</c:v>
                </c:pt>
                <c:pt idx="7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5-4DC4-AF0B-94D29B06F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8.56'!$U$8:$Y$8</c:f>
              <c:numCache>
                <c:formatCode>#,##0</c:formatCode>
                <c:ptCount val="5"/>
                <c:pt idx="1">
                  <c:v>33162</c:v>
                </c:pt>
                <c:pt idx="2">
                  <c:v>34883</c:v>
                </c:pt>
                <c:pt idx="3">
                  <c:v>36448.42</c:v>
                </c:pt>
                <c:pt idx="4">
                  <c:v>37768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3E-46B7-ADB2-0FC8E14B973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3E-46B7-ADB2-0FC8E14B9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8.56'!$V$4:$Z$4</c:f>
              <c:numCache>
                <c:formatCode>#,##0</c:formatCode>
                <c:ptCount val="5"/>
                <c:pt idx="0">
                  <c:v>10064</c:v>
                </c:pt>
                <c:pt idx="1">
                  <c:v>10119</c:v>
                </c:pt>
                <c:pt idx="2">
                  <c:v>10478</c:v>
                </c:pt>
                <c:pt idx="3">
                  <c:v>10997</c:v>
                </c:pt>
                <c:pt idx="4">
                  <c:v>10917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6E-4FC0-981A-8B95757ED228}"/>
            </c:ext>
          </c:extLst>
        </c:ser>
        <c:ser>
          <c:idx val="1"/>
          <c:order val="1"/>
          <c:tx>
            <c:strRef>
              <c:f>'Table 8.56'!$S$7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8.56'!$V$7:$Z$7</c:f>
              <c:numCache>
                <c:formatCode>#,##0</c:formatCode>
                <c:ptCount val="5"/>
                <c:pt idx="0">
                  <c:v>7128</c:v>
                </c:pt>
                <c:pt idx="1">
                  <c:v>7175</c:v>
                </c:pt>
                <c:pt idx="2">
                  <c:v>7440</c:v>
                </c:pt>
                <c:pt idx="3">
                  <c:v>7854</c:v>
                </c:pt>
                <c:pt idx="4">
                  <c:v>7749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6E-4FC0-981A-8B95757ED228}"/>
            </c:ext>
          </c:extLst>
        </c:ser>
        <c:ser>
          <c:idx val="2"/>
          <c:order val="2"/>
          <c:tx>
            <c:strRef>
              <c:f>'Table 8.56'!$S$11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8.56'!$V$11:$Z$11</c:f>
              <c:numCache>
                <c:formatCode>#,##0</c:formatCode>
                <c:ptCount val="5"/>
                <c:pt idx="0">
                  <c:v>8199</c:v>
                </c:pt>
                <c:pt idx="1">
                  <c:v>8242</c:v>
                </c:pt>
                <c:pt idx="2">
                  <c:v>8531</c:v>
                </c:pt>
                <c:pt idx="3">
                  <c:v>8990</c:v>
                </c:pt>
                <c:pt idx="4">
                  <c:v>8950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6E-4FC0-981A-8B95757ED228}"/>
            </c:ext>
          </c:extLst>
        </c:ser>
        <c:ser>
          <c:idx val="3"/>
          <c:order val="3"/>
          <c:tx>
            <c:strRef>
              <c:f>'Table 8.56'!$S$12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8.56'!$V$12:$Z$12</c:f>
              <c:numCache>
                <c:formatCode>#,##0</c:formatCode>
                <c:ptCount val="5"/>
                <c:pt idx="0">
                  <c:v>1865</c:v>
                </c:pt>
                <c:pt idx="1">
                  <c:v>1875</c:v>
                </c:pt>
                <c:pt idx="2">
                  <c:v>1947</c:v>
                </c:pt>
                <c:pt idx="3">
                  <c:v>2010</c:v>
                </c:pt>
                <c:pt idx="4">
                  <c:v>1965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6E-4FC0-981A-8B95757ED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8.56'!$AB$15:$AB$33</c:f>
              <c:numCache>
                <c:formatCode>0.0%</c:formatCode>
                <c:ptCount val="19"/>
                <c:pt idx="0">
                  <c:v>6.2757672927164457E-2</c:v>
                </c:pt>
                <c:pt idx="1">
                  <c:v>2.9317453046266606E-3</c:v>
                </c:pt>
                <c:pt idx="2">
                  <c:v>5.2954649564819059E-2</c:v>
                </c:pt>
                <c:pt idx="3">
                  <c:v>5.9551076500229038E-3</c:v>
                </c:pt>
                <c:pt idx="4">
                  <c:v>0.10765002290426019</c:v>
                </c:pt>
                <c:pt idx="5">
                  <c:v>2.7943197434722858E-2</c:v>
                </c:pt>
                <c:pt idx="6">
                  <c:v>7.3568483737975268E-2</c:v>
                </c:pt>
                <c:pt idx="7">
                  <c:v>6.9720568025652768E-2</c:v>
                </c:pt>
                <c:pt idx="8">
                  <c:v>2.8034814475492442E-2</c:v>
                </c:pt>
                <c:pt idx="9">
                  <c:v>6.9628950984883193E-3</c:v>
                </c:pt>
                <c:pt idx="10">
                  <c:v>2.7118644067796609E-2</c:v>
                </c:pt>
                <c:pt idx="11">
                  <c:v>1.8231791113147044E-2</c:v>
                </c:pt>
                <c:pt idx="12">
                  <c:v>4.72743930371049E-2</c:v>
                </c:pt>
                <c:pt idx="13">
                  <c:v>5.6619331195602383E-2</c:v>
                </c:pt>
                <c:pt idx="14">
                  <c:v>9.5281722400366461E-2</c:v>
                </c:pt>
                <c:pt idx="15">
                  <c:v>6.8804397617956939E-2</c:v>
                </c:pt>
                <c:pt idx="16">
                  <c:v>0.1021530004580852</c:v>
                </c:pt>
                <c:pt idx="17">
                  <c:v>2.1988089784699953E-2</c:v>
                </c:pt>
                <c:pt idx="18">
                  <c:v>3.2432432432432434E-2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3-4308-8235-4205008CBB6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3-4308-8235-4205008CB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8.56'!$Z$44:$Z$60</c:f>
              <c:numCache>
                <c:formatCode>#,##0</c:formatCode>
                <c:ptCount val="17"/>
                <c:pt idx="0">
                  <c:v>3</c:v>
                </c:pt>
                <c:pt idx="1">
                  <c:v>103</c:v>
                </c:pt>
                <c:pt idx="2">
                  <c:v>259</c:v>
                </c:pt>
                <c:pt idx="3">
                  <c:v>436</c:v>
                </c:pt>
                <c:pt idx="4">
                  <c:v>478</c:v>
                </c:pt>
                <c:pt idx="5">
                  <c:v>471</c:v>
                </c:pt>
                <c:pt idx="6">
                  <c:v>441</c:v>
                </c:pt>
                <c:pt idx="7">
                  <c:v>467</c:v>
                </c:pt>
                <c:pt idx="8">
                  <c:v>576</c:v>
                </c:pt>
                <c:pt idx="9">
                  <c:v>542</c:v>
                </c:pt>
                <c:pt idx="10">
                  <c:v>592</c:v>
                </c:pt>
                <c:pt idx="11">
                  <c:v>549</c:v>
                </c:pt>
                <c:pt idx="12">
                  <c:v>292</c:v>
                </c:pt>
                <c:pt idx="13">
                  <c:v>161</c:v>
                </c:pt>
                <c:pt idx="14">
                  <c:v>67</c:v>
                </c:pt>
                <c:pt idx="15">
                  <c:v>41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D-43F8-9D1F-D73A95553668}"/>
            </c:ext>
          </c:extLst>
        </c:ser>
        <c:ser>
          <c:idx val="1"/>
          <c:order val="1"/>
          <c:tx>
            <c:strRef>
              <c:f>'Table 8.56'!$S$62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8.56'!$Z$63:$Z$79</c:f>
              <c:numCache>
                <c:formatCode>#,##0</c:formatCode>
                <c:ptCount val="17"/>
                <c:pt idx="0">
                  <c:v>3</c:v>
                </c:pt>
                <c:pt idx="1">
                  <c:v>105</c:v>
                </c:pt>
                <c:pt idx="2">
                  <c:v>327</c:v>
                </c:pt>
                <c:pt idx="3">
                  <c:v>438</c:v>
                </c:pt>
                <c:pt idx="4">
                  <c:v>450</c:v>
                </c:pt>
                <c:pt idx="5">
                  <c:v>393</c:v>
                </c:pt>
                <c:pt idx="6">
                  <c:v>400</c:v>
                </c:pt>
                <c:pt idx="7">
                  <c:v>527</c:v>
                </c:pt>
                <c:pt idx="8">
                  <c:v>589</c:v>
                </c:pt>
                <c:pt idx="9">
                  <c:v>642</c:v>
                </c:pt>
                <c:pt idx="10">
                  <c:v>584</c:v>
                </c:pt>
                <c:pt idx="11">
                  <c:v>495</c:v>
                </c:pt>
                <c:pt idx="12">
                  <c:v>241</c:v>
                </c:pt>
                <c:pt idx="13">
                  <c:v>113</c:v>
                </c:pt>
                <c:pt idx="14">
                  <c:v>52</c:v>
                </c:pt>
                <c:pt idx="15">
                  <c:v>23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AD-43F8-9D1F-D73A95553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8.56'!$Z$83:$Z$90</c:f>
              <c:numCache>
                <c:formatCode>#,##0</c:formatCode>
                <c:ptCount val="8"/>
                <c:pt idx="0">
                  <c:v>451</c:v>
                </c:pt>
                <c:pt idx="1">
                  <c:v>340</c:v>
                </c:pt>
                <c:pt idx="2">
                  <c:v>803</c:v>
                </c:pt>
                <c:pt idx="3">
                  <c:v>240</c:v>
                </c:pt>
                <c:pt idx="4">
                  <c:v>115</c:v>
                </c:pt>
                <c:pt idx="5">
                  <c:v>127</c:v>
                </c:pt>
                <c:pt idx="6">
                  <c:v>347</c:v>
                </c:pt>
                <c:pt idx="7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6-4D6C-BE86-8D7DE35A4E75}"/>
            </c:ext>
          </c:extLst>
        </c:ser>
        <c:ser>
          <c:idx val="1"/>
          <c:order val="1"/>
          <c:tx>
            <c:strRef>
              <c:f>'Table 8.56'!$S$92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8.56'!$Z$93:$Z$100</c:f>
              <c:numCache>
                <c:formatCode>#,##0</c:formatCode>
                <c:ptCount val="8"/>
                <c:pt idx="0">
                  <c:v>272</c:v>
                </c:pt>
                <c:pt idx="1">
                  <c:v>641</c:v>
                </c:pt>
                <c:pt idx="2">
                  <c:v>186</c:v>
                </c:pt>
                <c:pt idx="3">
                  <c:v>628</c:v>
                </c:pt>
                <c:pt idx="4">
                  <c:v>588</c:v>
                </c:pt>
                <c:pt idx="5">
                  <c:v>301</c:v>
                </c:pt>
                <c:pt idx="6">
                  <c:v>38</c:v>
                </c:pt>
                <c:pt idx="7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86-4D6C-BE86-8D7DE35A4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8.6'!$V$4:$Z$4</c:f>
              <c:numCache>
                <c:formatCode>#,##0</c:formatCode>
                <c:ptCount val="5"/>
                <c:pt idx="0">
                  <c:v>34818</c:v>
                </c:pt>
                <c:pt idx="1">
                  <c:v>35558</c:v>
                </c:pt>
                <c:pt idx="2">
                  <c:v>37715</c:v>
                </c:pt>
                <c:pt idx="3">
                  <c:v>39352</c:v>
                </c:pt>
                <c:pt idx="4">
                  <c:v>41121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50-4716-A19F-FC0E8C4D2521}"/>
            </c:ext>
          </c:extLst>
        </c:ser>
        <c:ser>
          <c:idx val="1"/>
          <c:order val="1"/>
          <c:tx>
            <c:strRef>
              <c:f>'Table 8.6'!$S$7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8.6'!$V$7:$Z$7</c:f>
              <c:numCache>
                <c:formatCode>#,##0</c:formatCode>
                <c:ptCount val="5"/>
                <c:pt idx="0">
                  <c:v>24784</c:v>
                </c:pt>
                <c:pt idx="1">
                  <c:v>25532</c:v>
                </c:pt>
                <c:pt idx="2">
                  <c:v>26717</c:v>
                </c:pt>
                <c:pt idx="3">
                  <c:v>28125</c:v>
                </c:pt>
                <c:pt idx="4">
                  <c:v>28923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50-4716-A19F-FC0E8C4D2521}"/>
            </c:ext>
          </c:extLst>
        </c:ser>
        <c:ser>
          <c:idx val="2"/>
          <c:order val="2"/>
          <c:tx>
            <c:strRef>
              <c:f>'Table 8.6'!$S$11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8.6'!$V$11:$Z$11</c:f>
              <c:numCache>
                <c:formatCode>#,##0</c:formatCode>
                <c:ptCount val="5"/>
                <c:pt idx="0">
                  <c:v>29214</c:v>
                </c:pt>
                <c:pt idx="1">
                  <c:v>29942</c:v>
                </c:pt>
                <c:pt idx="2">
                  <c:v>31831</c:v>
                </c:pt>
                <c:pt idx="3">
                  <c:v>33252</c:v>
                </c:pt>
                <c:pt idx="4">
                  <c:v>35169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50-4716-A19F-FC0E8C4D2521}"/>
            </c:ext>
          </c:extLst>
        </c:ser>
        <c:ser>
          <c:idx val="3"/>
          <c:order val="3"/>
          <c:tx>
            <c:strRef>
              <c:f>'Table 8.6'!$S$12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8.6'!$V$12:$Z$12</c:f>
              <c:numCache>
                <c:formatCode>#,##0</c:formatCode>
                <c:ptCount val="5"/>
                <c:pt idx="0">
                  <c:v>5601</c:v>
                </c:pt>
                <c:pt idx="1">
                  <c:v>5614</c:v>
                </c:pt>
                <c:pt idx="2">
                  <c:v>5884</c:v>
                </c:pt>
                <c:pt idx="3">
                  <c:v>6102</c:v>
                </c:pt>
                <c:pt idx="4">
                  <c:v>5950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50-4716-A19F-FC0E8C4D2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8.56'!$V$8:$Z$8</c:f>
              <c:numCache>
                <c:formatCode>#,##0</c:formatCode>
                <c:ptCount val="5"/>
                <c:pt idx="0">
                  <c:v>33162</c:v>
                </c:pt>
                <c:pt idx="1">
                  <c:v>34883</c:v>
                </c:pt>
                <c:pt idx="2">
                  <c:v>36448.42</c:v>
                </c:pt>
                <c:pt idx="3">
                  <c:v>37768</c:v>
                </c:pt>
                <c:pt idx="4">
                  <c:v>38100.19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6-4A5D-95A1-BC186A9199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66-4A5D-95A1-BC186A91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8.57'!$U$4:$Y$4</c:f>
              <c:numCache>
                <c:formatCode>#,##0</c:formatCode>
                <c:ptCount val="5"/>
                <c:pt idx="1">
                  <c:v>51554</c:v>
                </c:pt>
                <c:pt idx="2">
                  <c:v>51191</c:v>
                </c:pt>
                <c:pt idx="3">
                  <c:v>52118</c:v>
                </c:pt>
                <c:pt idx="4">
                  <c:v>53076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8B-453F-92B0-9A6C34C4BD84}"/>
            </c:ext>
          </c:extLst>
        </c:ser>
        <c:ser>
          <c:idx val="1"/>
          <c:order val="1"/>
          <c:tx>
            <c:strRef>
              <c:f>'Table 8.57'!$S$7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8.57'!$U$7:$Y$7</c:f>
              <c:numCache>
                <c:formatCode>#,##0</c:formatCode>
                <c:ptCount val="5"/>
                <c:pt idx="1">
                  <c:v>37478</c:v>
                </c:pt>
                <c:pt idx="2">
                  <c:v>37585</c:v>
                </c:pt>
                <c:pt idx="3">
                  <c:v>37844</c:v>
                </c:pt>
                <c:pt idx="4">
                  <c:v>38534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8B-453F-92B0-9A6C34C4BD84}"/>
            </c:ext>
          </c:extLst>
        </c:ser>
        <c:ser>
          <c:idx val="2"/>
          <c:order val="2"/>
          <c:tx>
            <c:strRef>
              <c:f>'Table 8.57'!$S$11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8.57'!$U$11:$Y$11</c:f>
              <c:numCache>
                <c:formatCode>#,##0</c:formatCode>
                <c:ptCount val="5"/>
                <c:pt idx="1">
                  <c:v>46126</c:v>
                </c:pt>
                <c:pt idx="2">
                  <c:v>45723</c:v>
                </c:pt>
                <c:pt idx="3">
                  <c:v>46552</c:v>
                </c:pt>
                <c:pt idx="4">
                  <c:v>47365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8B-453F-92B0-9A6C34C4BD84}"/>
            </c:ext>
          </c:extLst>
        </c:ser>
        <c:ser>
          <c:idx val="3"/>
          <c:order val="3"/>
          <c:tx>
            <c:strRef>
              <c:f>'Table 8.57'!$S$12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8.57'!$U$12:$Y$12</c:f>
              <c:numCache>
                <c:formatCode>#,##0</c:formatCode>
                <c:ptCount val="5"/>
                <c:pt idx="1">
                  <c:v>5425</c:v>
                </c:pt>
                <c:pt idx="2">
                  <c:v>5465</c:v>
                </c:pt>
                <c:pt idx="3">
                  <c:v>5566</c:v>
                </c:pt>
                <c:pt idx="4">
                  <c:v>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8B-453F-92B0-9A6C34C4B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8.57'!$AB$15:$AB$33</c:f>
              <c:numCache>
                <c:formatCode>0.0%</c:formatCode>
                <c:ptCount val="19"/>
                <c:pt idx="0">
                  <c:v>5.3959539745807323E-3</c:v>
                </c:pt>
                <c:pt idx="1">
                  <c:v>1.3160863352635933E-3</c:v>
                </c:pt>
                <c:pt idx="2">
                  <c:v>4.8319169737534785E-2</c:v>
                </c:pt>
                <c:pt idx="3">
                  <c:v>6.0163946754907124E-3</c:v>
                </c:pt>
                <c:pt idx="4">
                  <c:v>0.10009776641347673</c:v>
                </c:pt>
                <c:pt idx="5">
                  <c:v>4.1061893660224114E-2</c:v>
                </c:pt>
                <c:pt idx="6">
                  <c:v>8.0676092351658263E-2</c:v>
                </c:pt>
                <c:pt idx="7">
                  <c:v>4.579980446717305E-2</c:v>
                </c:pt>
                <c:pt idx="8">
                  <c:v>2.6340527938632775E-2</c:v>
                </c:pt>
                <c:pt idx="9">
                  <c:v>1.9478077761901181E-2</c:v>
                </c:pt>
                <c:pt idx="10">
                  <c:v>4.217116642851771E-2</c:v>
                </c:pt>
                <c:pt idx="11">
                  <c:v>1.7898774159584869E-2</c:v>
                </c:pt>
                <c:pt idx="12">
                  <c:v>9.3216515003384223E-2</c:v>
                </c:pt>
                <c:pt idx="13">
                  <c:v>6.520267729563059E-2</c:v>
                </c:pt>
                <c:pt idx="14">
                  <c:v>8.9324659697676168E-2</c:v>
                </c:pt>
                <c:pt idx="15">
                  <c:v>8.9832292998420701E-2</c:v>
                </c:pt>
                <c:pt idx="16">
                  <c:v>0.11841016770700158</c:v>
                </c:pt>
                <c:pt idx="17">
                  <c:v>3.3955027449800709E-2</c:v>
                </c:pt>
                <c:pt idx="18">
                  <c:v>3.5308716251786117E-2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6-4977-AED9-5BC9C19257D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6-4977-AED9-5BC9C1925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8.57'!$Y$44:$Y$60</c:f>
              <c:numCache>
                <c:formatCode>#,##0</c:formatCode>
                <c:ptCount val="17"/>
                <c:pt idx="0">
                  <c:v>9</c:v>
                </c:pt>
                <c:pt idx="1">
                  <c:v>480</c:v>
                </c:pt>
                <c:pt idx="2">
                  <c:v>1635</c:v>
                </c:pt>
                <c:pt idx="3">
                  <c:v>2614</c:v>
                </c:pt>
                <c:pt idx="4">
                  <c:v>2483</c:v>
                </c:pt>
                <c:pt idx="5">
                  <c:v>2048</c:v>
                </c:pt>
                <c:pt idx="6">
                  <c:v>2174</c:v>
                </c:pt>
                <c:pt idx="7">
                  <c:v>2501</c:v>
                </c:pt>
                <c:pt idx="8">
                  <c:v>2885</c:v>
                </c:pt>
                <c:pt idx="9">
                  <c:v>2550</c:v>
                </c:pt>
                <c:pt idx="10">
                  <c:v>2661</c:v>
                </c:pt>
                <c:pt idx="11">
                  <c:v>1989</c:v>
                </c:pt>
                <c:pt idx="12">
                  <c:v>1080</c:v>
                </c:pt>
                <c:pt idx="13">
                  <c:v>446</c:v>
                </c:pt>
                <c:pt idx="14">
                  <c:v>143</c:v>
                </c:pt>
                <c:pt idx="15">
                  <c:v>63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A-4B2B-91B5-4DB3EA105291}"/>
            </c:ext>
          </c:extLst>
        </c:ser>
        <c:ser>
          <c:idx val="1"/>
          <c:order val="1"/>
          <c:tx>
            <c:strRef>
              <c:f>'Table 8.57'!$S$62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8.57'!$Y$63:$Y$79</c:f>
              <c:numCache>
                <c:formatCode>#,##0</c:formatCode>
                <c:ptCount val="17"/>
                <c:pt idx="0">
                  <c:v>12</c:v>
                </c:pt>
                <c:pt idx="1">
                  <c:v>550</c:v>
                </c:pt>
                <c:pt idx="2">
                  <c:v>1813</c:v>
                </c:pt>
                <c:pt idx="3">
                  <c:v>2940</c:v>
                </c:pt>
                <c:pt idx="4">
                  <c:v>2527</c:v>
                </c:pt>
                <c:pt idx="5">
                  <c:v>2054</c:v>
                </c:pt>
                <c:pt idx="6">
                  <c:v>2238</c:v>
                </c:pt>
                <c:pt idx="7">
                  <c:v>2848</c:v>
                </c:pt>
                <c:pt idx="8">
                  <c:v>3245</c:v>
                </c:pt>
                <c:pt idx="9">
                  <c:v>3034</c:v>
                </c:pt>
                <c:pt idx="10">
                  <c:v>2711</c:v>
                </c:pt>
                <c:pt idx="11">
                  <c:v>1901</c:v>
                </c:pt>
                <c:pt idx="12">
                  <c:v>818</c:v>
                </c:pt>
                <c:pt idx="13">
                  <c:v>322</c:v>
                </c:pt>
                <c:pt idx="14">
                  <c:v>117</c:v>
                </c:pt>
                <c:pt idx="15">
                  <c:v>52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0A-4B2B-91B5-4DB3EA105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8.57'!$Y$83:$Y$90</c:f>
              <c:numCache>
                <c:formatCode>#,##0</c:formatCode>
                <c:ptCount val="8"/>
                <c:pt idx="0">
                  <c:v>3527</c:v>
                </c:pt>
                <c:pt idx="1">
                  <c:v>3680</c:v>
                </c:pt>
                <c:pt idx="2">
                  <c:v>3571</c:v>
                </c:pt>
                <c:pt idx="3">
                  <c:v>1057</c:v>
                </c:pt>
                <c:pt idx="4">
                  <c:v>1189</c:v>
                </c:pt>
                <c:pt idx="5">
                  <c:v>1064</c:v>
                </c:pt>
                <c:pt idx="6">
                  <c:v>755</c:v>
                </c:pt>
                <c:pt idx="7">
                  <c:v>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8-472A-AC37-3911566BAA2B}"/>
            </c:ext>
          </c:extLst>
        </c:ser>
        <c:ser>
          <c:idx val="1"/>
          <c:order val="1"/>
          <c:tx>
            <c:strRef>
              <c:f>'Table 8.57'!$S$92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8.57'!$Y$93:$Y$100</c:f>
              <c:numCache>
                <c:formatCode>#,##0</c:formatCode>
                <c:ptCount val="8"/>
                <c:pt idx="0">
                  <c:v>1867</c:v>
                </c:pt>
                <c:pt idx="1">
                  <c:v>5056</c:v>
                </c:pt>
                <c:pt idx="2">
                  <c:v>557</c:v>
                </c:pt>
                <c:pt idx="3">
                  <c:v>2198</c:v>
                </c:pt>
                <c:pt idx="4">
                  <c:v>4104</c:v>
                </c:pt>
                <c:pt idx="5">
                  <c:v>1716</c:v>
                </c:pt>
                <c:pt idx="6">
                  <c:v>78</c:v>
                </c:pt>
                <c:pt idx="7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8-472A-AC37-3911566BA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8.57'!$U$8:$Y$8</c:f>
              <c:numCache>
                <c:formatCode>#,##0</c:formatCode>
                <c:ptCount val="5"/>
                <c:pt idx="1">
                  <c:v>42172</c:v>
                </c:pt>
                <c:pt idx="2">
                  <c:v>44163.5</c:v>
                </c:pt>
                <c:pt idx="3">
                  <c:v>45100</c:v>
                </c:pt>
                <c:pt idx="4">
                  <c:v>46987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F-48AF-8BD5-A19D05FD84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F-48AF-8BD5-A19D05FD8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8.57'!$V$4:$Z$4</c:f>
              <c:numCache>
                <c:formatCode>#,##0</c:formatCode>
                <c:ptCount val="5"/>
                <c:pt idx="0">
                  <c:v>51554</c:v>
                </c:pt>
                <c:pt idx="1">
                  <c:v>51191</c:v>
                </c:pt>
                <c:pt idx="2">
                  <c:v>52118</c:v>
                </c:pt>
                <c:pt idx="3">
                  <c:v>53076</c:v>
                </c:pt>
                <c:pt idx="4">
                  <c:v>53192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C2-461C-910D-DF572A034435}"/>
            </c:ext>
          </c:extLst>
        </c:ser>
        <c:ser>
          <c:idx val="1"/>
          <c:order val="1"/>
          <c:tx>
            <c:strRef>
              <c:f>'Table 8.57'!$S$7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8.57'!$V$7:$Z$7</c:f>
              <c:numCache>
                <c:formatCode>#,##0</c:formatCode>
                <c:ptCount val="5"/>
                <c:pt idx="0">
                  <c:v>37478</c:v>
                </c:pt>
                <c:pt idx="1">
                  <c:v>37585</c:v>
                </c:pt>
                <c:pt idx="2">
                  <c:v>37844</c:v>
                </c:pt>
                <c:pt idx="3">
                  <c:v>38534</c:v>
                </c:pt>
                <c:pt idx="4">
                  <c:v>38414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C2-461C-910D-DF572A034435}"/>
            </c:ext>
          </c:extLst>
        </c:ser>
        <c:ser>
          <c:idx val="2"/>
          <c:order val="2"/>
          <c:tx>
            <c:strRef>
              <c:f>'Table 8.57'!$S$11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8.57'!$V$11:$Z$11</c:f>
              <c:numCache>
                <c:formatCode>#,##0</c:formatCode>
                <c:ptCount val="5"/>
                <c:pt idx="0">
                  <c:v>46126</c:v>
                </c:pt>
                <c:pt idx="1">
                  <c:v>45723</c:v>
                </c:pt>
                <c:pt idx="2">
                  <c:v>46552</c:v>
                </c:pt>
                <c:pt idx="3">
                  <c:v>47365</c:v>
                </c:pt>
                <c:pt idx="4">
                  <c:v>47493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C2-461C-910D-DF572A034435}"/>
            </c:ext>
          </c:extLst>
        </c:ser>
        <c:ser>
          <c:idx val="3"/>
          <c:order val="3"/>
          <c:tx>
            <c:strRef>
              <c:f>'Table 8.57'!$S$12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8.57'!$V$12:$Z$12</c:f>
              <c:numCache>
                <c:formatCode>#,##0</c:formatCode>
                <c:ptCount val="5"/>
                <c:pt idx="0">
                  <c:v>5425</c:v>
                </c:pt>
                <c:pt idx="1">
                  <c:v>5465</c:v>
                </c:pt>
                <c:pt idx="2">
                  <c:v>5566</c:v>
                </c:pt>
                <c:pt idx="3">
                  <c:v>5708</c:v>
                </c:pt>
                <c:pt idx="4">
                  <c:v>5691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C2-461C-910D-DF572A034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8.57'!$AB$15:$AB$33</c:f>
              <c:numCache>
                <c:formatCode>0.0%</c:formatCode>
                <c:ptCount val="19"/>
                <c:pt idx="0">
                  <c:v>5.3959539745807323E-3</c:v>
                </c:pt>
                <c:pt idx="1">
                  <c:v>1.3160863352635933E-3</c:v>
                </c:pt>
                <c:pt idx="2">
                  <c:v>4.8319169737534785E-2</c:v>
                </c:pt>
                <c:pt idx="3">
                  <c:v>6.0163946754907124E-3</c:v>
                </c:pt>
                <c:pt idx="4">
                  <c:v>0.10009776641347673</c:v>
                </c:pt>
                <c:pt idx="5">
                  <c:v>4.1061893660224114E-2</c:v>
                </c:pt>
                <c:pt idx="6">
                  <c:v>8.0676092351658263E-2</c:v>
                </c:pt>
                <c:pt idx="7">
                  <c:v>4.579980446717305E-2</c:v>
                </c:pt>
                <c:pt idx="8">
                  <c:v>2.6340527938632775E-2</c:v>
                </c:pt>
                <c:pt idx="9">
                  <c:v>1.9478077761901181E-2</c:v>
                </c:pt>
                <c:pt idx="10">
                  <c:v>4.217116642851771E-2</c:v>
                </c:pt>
                <c:pt idx="11">
                  <c:v>1.7898774159584869E-2</c:v>
                </c:pt>
                <c:pt idx="12">
                  <c:v>9.3216515003384223E-2</c:v>
                </c:pt>
                <c:pt idx="13">
                  <c:v>6.520267729563059E-2</c:v>
                </c:pt>
                <c:pt idx="14">
                  <c:v>8.9324659697676168E-2</c:v>
                </c:pt>
                <c:pt idx="15">
                  <c:v>8.9832292998420701E-2</c:v>
                </c:pt>
                <c:pt idx="16">
                  <c:v>0.11841016770700158</c:v>
                </c:pt>
                <c:pt idx="17">
                  <c:v>3.3955027449800709E-2</c:v>
                </c:pt>
                <c:pt idx="18">
                  <c:v>3.5308716251786117E-2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20-4C12-AEE5-4B0270AECA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20-4C12-AEE5-4B0270AEC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8.57'!$Z$44:$Z$60</c:f>
              <c:numCache>
                <c:formatCode>#,##0</c:formatCode>
                <c:ptCount val="17"/>
                <c:pt idx="0">
                  <c:v>9</c:v>
                </c:pt>
                <c:pt idx="1">
                  <c:v>459</c:v>
                </c:pt>
                <c:pt idx="2">
                  <c:v>1719</c:v>
                </c:pt>
                <c:pt idx="3">
                  <c:v>2544</c:v>
                </c:pt>
                <c:pt idx="4">
                  <c:v>2442</c:v>
                </c:pt>
                <c:pt idx="5">
                  <c:v>2125</c:v>
                </c:pt>
                <c:pt idx="6">
                  <c:v>2150</c:v>
                </c:pt>
                <c:pt idx="7">
                  <c:v>2355</c:v>
                </c:pt>
                <c:pt idx="8">
                  <c:v>2864</c:v>
                </c:pt>
                <c:pt idx="9">
                  <c:v>2614</c:v>
                </c:pt>
                <c:pt idx="10">
                  <c:v>2609</c:v>
                </c:pt>
                <c:pt idx="11">
                  <c:v>2048</c:v>
                </c:pt>
                <c:pt idx="12">
                  <c:v>1089</c:v>
                </c:pt>
                <c:pt idx="13">
                  <c:v>464</c:v>
                </c:pt>
                <c:pt idx="14">
                  <c:v>155</c:v>
                </c:pt>
                <c:pt idx="15">
                  <c:v>62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B-46DA-BB88-972861544B76}"/>
            </c:ext>
          </c:extLst>
        </c:ser>
        <c:ser>
          <c:idx val="1"/>
          <c:order val="1"/>
          <c:tx>
            <c:strRef>
              <c:f>'Table 8.57'!$S$62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8.57'!$Z$63:$Z$79</c:f>
              <c:numCache>
                <c:formatCode>#,##0</c:formatCode>
                <c:ptCount val="17"/>
                <c:pt idx="0">
                  <c:v>11</c:v>
                </c:pt>
                <c:pt idx="1">
                  <c:v>556</c:v>
                </c:pt>
                <c:pt idx="2">
                  <c:v>1813</c:v>
                </c:pt>
                <c:pt idx="3">
                  <c:v>2905</c:v>
                </c:pt>
                <c:pt idx="4">
                  <c:v>2588</c:v>
                </c:pt>
                <c:pt idx="5">
                  <c:v>2087</c:v>
                </c:pt>
                <c:pt idx="6">
                  <c:v>2303</c:v>
                </c:pt>
                <c:pt idx="7">
                  <c:v>2775</c:v>
                </c:pt>
                <c:pt idx="8">
                  <c:v>3259</c:v>
                </c:pt>
                <c:pt idx="9">
                  <c:v>3058</c:v>
                </c:pt>
                <c:pt idx="10">
                  <c:v>2757</c:v>
                </c:pt>
                <c:pt idx="11">
                  <c:v>1948</c:v>
                </c:pt>
                <c:pt idx="12">
                  <c:v>852</c:v>
                </c:pt>
                <c:pt idx="13">
                  <c:v>325</c:v>
                </c:pt>
                <c:pt idx="14">
                  <c:v>117</c:v>
                </c:pt>
                <c:pt idx="15">
                  <c:v>44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B-46DA-BB88-97286154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8.57'!$Z$83:$Z$90</c:f>
              <c:numCache>
                <c:formatCode>#,##0</c:formatCode>
                <c:ptCount val="8"/>
                <c:pt idx="0">
                  <c:v>3530</c:v>
                </c:pt>
                <c:pt idx="1">
                  <c:v>3701</c:v>
                </c:pt>
                <c:pt idx="2">
                  <c:v>3655</c:v>
                </c:pt>
                <c:pt idx="3">
                  <c:v>1034</c:v>
                </c:pt>
                <c:pt idx="4">
                  <c:v>1134</c:v>
                </c:pt>
                <c:pt idx="5">
                  <c:v>1027</c:v>
                </c:pt>
                <c:pt idx="6">
                  <c:v>762</c:v>
                </c:pt>
                <c:pt idx="7">
                  <c:v>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5-4020-B4A4-048B38FCBDF9}"/>
            </c:ext>
          </c:extLst>
        </c:ser>
        <c:ser>
          <c:idx val="1"/>
          <c:order val="1"/>
          <c:tx>
            <c:strRef>
              <c:f>'Table 8.57'!$S$92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8.57'!$Z$93:$Z$100</c:f>
              <c:numCache>
                <c:formatCode>#,##0</c:formatCode>
                <c:ptCount val="8"/>
                <c:pt idx="0">
                  <c:v>1914</c:v>
                </c:pt>
                <c:pt idx="1">
                  <c:v>5126</c:v>
                </c:pt>
                <c:pt idx="2">
                  <c:v>553</c:v>
                </c:pt>
                <c:pt idx="3">
                  <c:v>2230</c:v>
                </c:pt>
                <c:pt idx="4">
                  <c:v>4042</c:v>
                </c:pt>
                <c:pt idx="5">
                  <c:v>1726</c:v>
                </c:pt>
                <c:pt idx="6">
                  <c:v>81</c:v>
                </c:pt>
                <c:pt idx="7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5-4020-B4A4-048B38FCB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8.6'!$AB$15:$AB$33</c:f>
              <c:numCache>
                <c:formatCode>0.0%</c:formatCode>
                <c:ptCount val="19"/>
                <c:pt idx="0">
                  <c:v>5.6049995136659855E-2</c:v>
                </c:pt>
                <c:pt idx="1">
                  <c:v>5.544207761890867E-3</c:v>
                </c:pt>
                <c:pt idx="2">
                  <c:v>6.103491878221963E-2</c:v>
                </c:pt>
                <c:pt idx="3">
                  <c:v>1.0675031611710923E-2</c:v>
                </c:pt>
                <c:pt idx="4">
                  <c:v>9.5929384301138024E-2</c:v>
                </c:pt>
                <c:pt idx="5">
                  <c:v>3.6523684466491589E-2</c:v>
                </c:pt>
                <c:pt idx="6">
                  <c:v>7.3290535940083654E-2</c:v>
                </c:pt>
                <c:pt idx="7">
                  <c:v>5.8092597996303862E-2</c:v>
                </c:pt>
                <c:pt idx="8">
                  <c:v>3.170897772590215E-2</c:v>
                </c:pt>
                <c:pt idx="9">
                  <c:v>8.0245112343157281E-3</c:v>
                </c:pt>
                <c:pt idx="10">
                  <c:v>3.316797976850501E-2</c:v>
                </c:pt>
                <c:pt idx="11">
                  <c:v>1.5927438965081218E-2</c:v>
                </c:pt>
                <c:pt idx="12">
                  <c:v>5.3521058262814898E-2</c:v>
                </c:pt>
                <c:pt idx="13">
                  <c:v>6.059721816943877E-2</c:v>
                </c:pt>
                <c:pt idx="14">
                  <c:v>8.2846999319132378E-2</c:v>
                </c:pt>
                <c:pt idx="15">
                  <c:v>6.1448302694290441E-2</c:v>
                </c:pt>
                <c:pt idx="16">
                  <c:v>0.11980838439840483</c:v>
                </c:pt>
                <c:pt idx="17">
                  <c:v>2.1228479719871608E-2</c:v>
                </c:pt>
                <c:pt idx="18">
                  <c:v>3.9587588755957595E-2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D0-49AA-9CE4-8CFDB2651A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D0-49AA-9CE4-8CFDB2651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8.57'!$V$8:$Z$8</c:f>
              <c:numCache>
                <c:formatCode>#,##0</c:formatCode>
                <c:ptCount val="5"/>
                <c:pt idx="0">
                  <c:v>42172</c:v>
                </c:pt>
                <c:pt idx="1">
                  <c:v>44163.5</c:v>
                </c:pt>
                <c:pt idx="2">
                  <c:v>45100</c:v>
                </c:pt>
                <c:pt idx="3">
                  <c:v>46987</c:v>
                </c:pt>
                <c:pt idx="4">
                  <c:v>47754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B1-480E-BFFF-30D5A2424A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B1-480E-BFFF-30D5A2424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8.58'!$U$4:$Y$4</c:f>
              <c:numCache>
                <c:formatCode>#,##0</c:formatCode>
                <c:ptCount val="5"/>
                <c:pt idx="1">
                  <c:v>8514</c:v>
                </c:pt>
                <c:pt idx="2">
                  <c:v>8186</c:v>
                </c:pt>
                <c:pt idx="3">
                  <c:v>8696</c:v>
                </c:pt>
                <c:pt idx="4">
                  <c:v>9298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77-4B3D-A71A-9B01D6004792}"/>
            </c:ext>
          </c:extLst>
        </c:ser>
        <c:ser>
          <c:idx val="1"/>
          <c:order val="1"/>
          <c:tx>
            <c:strRef>
              <c:f>'Table 8.58'!$S$7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8.58'!$U$7:$Y$7</c:f>
              <c:numCache>
                <c:formatCode>#,##0</c:formatCode>
                <c:ptCount val="5"/>
                <c:pt idx="1">
                  <c:v>5895</c:v>
                </c:pt>
                <c:pt idx="2">
                  <c:v>5795</c:v>
                </c:pt>
                <c:pt idx="3">
                  <c:v>5968</c:v>
                </c:pt>
                <c:pt idx="4">
                  <c:v>6337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77-4B3D-A71A-9B01D6004792}"/>
            </c:ext>
          </c:extLst>
        </c:ser>
        <c:ser>
          <c:idx val="2"/>
          <c:order val="2"/>
          <c:tx>
            <c:strRef>
              <c:f>'Table 8.58'!$S$11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8.58'!$U$11:$Y$11</c:f>
              <c:numCache>
                <c:formatCode>#,##0</c:formatCode>
                <c:ptCount val="5"/>
                <c:pt idx="1">
                  <c:v>7116</c:v>
                </c:pt>
                <c:pt idx="2">
                  <c:v>6874</c:v>
                </c:pt>
                <c:pt idx="3">
                  <c:v>7351</c:v>
                </c:pt>
                <c:pt idx="4">
                  <c:v>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77-4B3D-A71A-9B01D6004792}"/>
            </c:ext>
          </c:extLst>
        </c:ser>
        <c:ser>
          <c:idx val="3"/>
          <c:order val="3"/>
          <c:tx>
            <c:strRef>
              <c:f>'Table 8.58'!$S$12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8.58'!$U$12:$Y$12</c:f>
              <c:numCache>
                <c:formatCode>#,##0</c:formatCode>
                <c:ptCount val="5"/>
                <c:pt idx="1">
                  <c:v>1396</c:v>
                </c:pt>
                <c:pt idx="2">
                  <c:v>1310</c:v>
                </c:pt>
                <c:pt idx="3">
                  <c:v>1345</c:v>
                </c:pt>
                <c:pt idx="4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77-4B3D-A71A-9B01D6004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8.58'!$AB$15:$AB$33</c:f>
              <c:numCache>
                <c:formatCode>0.0%</c:formatCode>
                <c:ptCount val="19"/>
                <c:pt idx="0">
                  <c:v>9.3572271702972429E-2</c:v>
                </c:pt>
                <c:pt idx="1">
                  <c:v>1.7383839467754052E-2</c:v>
                </c:pt>
                <c:pt idx="2">
                  <c:v>0.11181457237901063</c:v>
                </c:pt>
                <c:pt idx="3">
                  <c:v>8.2626891297349504E-3</c:v>
                </c:pt>
                <c:pt idx="4">
                  <c:v>4.9254211825303144E-2</c:v>
                </c:pt>
                <c:pt idx="5">
                  <c:v>2.1246914905032728E-2</c:v>
                </c:pt>
                <c:pt idx="6">
                  <c:v>6.7818435454447906E-2</c:v>
                </c:pt>
                <c:pt idx="7">
                  <c:v>6.3311514110956105E-2</c:v>
                </c:pt>
                <c:pt idx="8">
                  <c:v>2.9724219336838716E-2</c:v>
                </c:pt>
                <c:pt idx="9">
                  <c:v>3.9703830883141972E-3</c:v>
                </c:pt>
                <c:pt idx="10">
                  <c:v>2.2427299066423437E-2</c:v>
                </c:pt>
                <c:pt idx="11">
                  <c:v>9.8723038952677322E-3</c:v>
                </c:pt>
                <c:pt idx="12">
                  <c:v>2.6075759201631077E-2</c:v>
                </c:pt>
                <c:pt idx="13">
                  <c:v>5.1185749543942484E-2</c:v>
                </c:pt>
                <c:pt idx="14">
                  <c:v>0.10816611224380299</c:v>
                </c:pt>
                <c:pt idx="15">
                  <c:v>3.2943448867904283E-2</c:v>
                </c:pt>
                <c:pt idx="16">
                  <c:v>0.13134456486747506</c:v>
                </c:pt>
                <c:pt idx="17">
                  <c:v>3.0368065243051828E-2</c:v>
                </c:pt>
                <c:pt idx="18">
                  <c:v>2.4573452087133813E-2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3-4C0D-93AB-8968E441B2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3-4C0D-93AB-8968E441B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8.58'!$Y$44:$Y$60</c:f>
              <c:numCache>
                <c:formatCode>#,##0</c:formatCode>
                <c:ptCount val="17"/>
                <c:pt idx="0">
                  <c:v>9</c:v>
                </c:pt>
                <c:pt idx="1">
                  <c:v>170</c:v>
                </c:pt>
                <c:pt idx="2">
                  <c:v>311</c:v>
                </c:pt>
                <c:pt idx="3">
                  <c:v>429</c:v>
                </c:pt>
                <c:pt idx="4">
                  <c:v>490</c:v>
                </c:pt>
                <c:pt idx="5">
                  <c:v>396</c:v>
                </c:pt>
                <c:pt idx="6">
                  <c:v>286</c:v>
                </c:pt>
                <c:pt idx="7">
                  <c:v>349</c:v>
                </c:pt>
                <c:pt idx="8">
                  <c:v>442</c:v>
                </c:pt>
                <c:pt idx="9">
                  <c:v>418</c:v>
                </c:pt>
                <c:pt idx="10">
                  <c:v>493</c:v>
                </c:pt>
                <c:pt idx="11">
                  <c:v>383</c:v>
                </c:pt>
                <c:pt idx="12">
                  <c:v>236</c:v>
                </c:pt>
                <c:pt idx="13">
                  <c:v>124</c:v>
                </c:pt>
                <c:pt idx="14">
                  <c:v>66</c:v>
                </c:pt>
                <c:pt idx="15">
                  <c:v>21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E-49D5-BE91-303D6985A74D}"/>
            </c:ext>
          </c:extLst>
        </c:ser>
        <c:ser>
          <c:idx val="1"/>
          <c:order val="1"/>
          <c:tx>
            <c:strRef>
              <c:f>'Table 8.58'!$S$62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8.58'!$Y$63:$Y$79</c:f>
              <c:numCache>
                <c:formatCode>#,##0</c:formatCode>
                <c:ptCount val="17"/>
                <c:pt idx="0">
                  <c:v>11</c:v>
                </c:pt>
                <c:pt idx="1">
                  <c:v>121</c:v>
                </c:pt>
                <c:pt idx="2">
                  <c:v>311</c:v>
                </c:pt>
                <c:pt idx="3">
                  <c:v>446</c:v>
                </c:pt>
                <c:pt idx="4">
                  <c:v>467</c:v>
                </c:pt>
                <c:pt idx="5">
                  <c:v>364</c:v>
                </c:pt>
                <c:pt idx="6">
                  <c:v>301</c:v>
                </c:pt>
                <c:pt idx="7">
                  <c:v>291</c:v>
                </c:pt>
                <c:pt idx="8">
                  <c:v>491</c:v>
                </c:pt>
                <c:pt idx="9">
                  <c:v>519</c:v>
                </c:pt>
                <c:pt idx="10">
                  <c:v>473</c:v>
                </c:pt>
                <c:pt idx="11">
                  <c:v>352</c:v>
                </c:pt>
                <c:pt idx="12">
                  <c:v>189</c:v>
                </c:pt>
                <c:pt idx="13">
                  <c:v>65</c:v>
                </c:pt>
                <c:pt idx="14">
                  <c:v>44</c:v>
                </c:pt>
                <c:pt idx="15">
                  <c:v>16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0E-49D5-BE91-303D6985A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8.58'!$Y$83:$Y$90</c:f>
              <c:numCache>
                <c:formatCode>#,##0</c:formatCode>
                <c:ptCount val="8"/>
                <c:pt idx="0">
                  <c:v>293</c:v>
                </c:pt>
                <c:pt idx="1">
                  <c:v>199</c:v>
                </c:pt>
                <c:pt idx="2">
                  <c:v>456</c:v>
                </c:pt>
                <c:pt idx="3">
                  <c:v>219</c:v>
                </c:pt>
                <c:pt idx="4">
                  <c:v>83</c:v>
                </c:pt>
                <c:pt idx="5">
                  <c:v>124</c:v>
                </c:pt>
                <c:pt idx="6">
                  <c:v>325</c:v>
                </c:pt>
                <c:pt idx="7">
                  <c:v>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0-4B6B-8717-F2D47CB91490}"/>
            </c:ext>
          </c:extLst>
        </c:ser>
        <c:ser>
          <c:idx val="1"/>
          <c:order val="1"/>
          <c:tx>
            <c:strRef>
              <c:f>'Table 8.58'!$S$92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8.58'!$Y$93:$Y$100</c:f>
              <c:numCache>
                <c:formatCode>#,##0</c:formatCode>
                <c:ptCount val="8"/>
                <c:pt idx="0">
                  <c:v>188</c:v>
                </c:pt>
                <c:pt idx="1">
                  <c:v>500</c:v>
                </c:pt>
                <c:pt idx="2">
                  <c:v>76</c:v>
                </c:pt>
                <c:pt idx="3">
                  <c:v>542</c:v>
                </c:pt>
                <c:pt idx="4">
                  <c:v>366</c:v>
                </c:pt>
                <c:pt idx="5">
                  <c:v>259</c:v>
                </c:pt>
                <c:pt idx="6">
                  <c:v>22</c:v>
                </c:pt>
                <c:pt idx="7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20-4B6B-8717-F2D47CB91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8.58'!$U$8:$Y$8</c:f>
              <c:numCache>
                <c:formatCode>#,##0</c:formatCode>
                <c:ptCount val="5"/>
                <c:pt idx="1">
                  <c:v>32782.089999999997</c:v>
                </c:pt>
                <c:pt idx="2">
                  <c:v>34132</c:v>
                </c:pt>
                <c:pt idx="3">
                  <c:v>33926.550000000003</c:v>
                </c:pt>
                <c:pt idx="4">
                  <c:v>35316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3-4C23-8F8D-E0E448CF9D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3-4C23-8F8D-E0E448CF9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8.58'!$V$4:$Z$4</c:f>
              <c:numCache>
                <c:formatCode>#,##0</c:formatCode>
                <c:ptCount val="5"/>
                <c:pt idx="0">
                  <c:v>8514</c:v>
                </c:pt>
                <c:pt idx="1">
                  <c:v>8186</c:v>
                </c:pt>
                <c:pt idx="2">
                  <c:v>8696</c:v>
                </c:pt>
                <c:pt idx="3">
                  <c:v>9298</c:v>
                </c:pt>
                <c:pt idx="4">
                  <c:v>9323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80-46AE-A031-759BD00DBAEE}"/>
            </c:ext>
          </c:extLst>
        </c:ser>
        <c:ser>
          <c:idx val="1"/>
          <c:order val="1"/>
          <c:tx>
            <c:strRef>
              <c:f>'Table 8.58'!$S$7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8.58'!$V$7:$Z$7</c:f>
              <c:numCache>
                <c:formatCode>#,##0</c:formatCode>
                <c:ptCount val="5"/>
                <c:pt idx="0">
                  <c:v>5895</c:v>
                </c:pt>
                <c:pt idx="1">
                  <c:v>5795</c:v>
                </c:pt>
                <c:pt idx="2">
                  <c:v>5968</c:v>
                </c:pt>
                <c:pt idx="3">
                  <c:v>6337</c:v>
                </c:pt>
                <c:pt idx="4">
                  <c:v>6273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80-46AE-A031-759BD00DBAEE}"/>
            </c:ext>
          </c:extLst>
        </c:ser>
        <c:ser>
          <c:idx val="2"/>
          <c:order val="2"/>
          <c:tx>
            <c:strRef>
              <c:f>'Table 8.58'!$S$11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8.58'!$V$11:$Z$11</c:f>
              <c:numCache>
                <c:formatCode>#,##0</c:formatCode>
                <c:ptCount val="5"/>
                <c:pt idx="0">
                  <c:v>7116</c:v>
                </c:pt>
                <c:pt idx="1">
                  <c:v>6874</c:v>
                </c:pt>
                <c:pt idx="2">
                  <c:v>7351</c:v>
                </c:pt>
                <c:pt idx="3">
                  <c:v>7813</c:v>
                </c:pt>
                <c:pt idx="4">
                  <c:v>7905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80-46AE-A031-759BD00DBAEE}"/>
            </c:ext>
          </c:extLst>
        </c:ser>
        <c:ser>
          <c:idx val="3"/>
          <c:order val="3"/>
          <c:tx>
            <c:strRef>
              <c:f>'Table 8.58'!$S$12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8.58'!$V$12:$Z$12</c:f>
              <c:numCache>
                <c:formatCode>#,##0</c:formatCode>
                <c:ptCount val="5"/>
                <c:pt idx="0">
                  <c:v>1396</c:v>
                </c:pt>
                <c:pt idx="1">
                  <c:v>1310</c:v>
                </c:pt>
                <c:pt idx="2">
                  <c:v>1345</c:v>
                </c:pt>
                <c:pt idx="3">
                  <c:v>1486</c:v>
                </c:pt>
                <c:pt idx="4">
                  <c:v>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80-46AE-A031-759BD00DB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8.58'!$AB$15:$AB$33</c:f>
              <c:numCache>
                <c:formatCode>0.0%</c:formatCode>
                <c:ptCount val="19"/>
                <c:pt idx="0">
                  <c:v>9.3572271702972429E-2</c:v>
                </c:pt>
                <c:pt idx="1">
                  <c:v>1.7383839467754052E-2</c:v>
                </c:pt>
                <c:pt idx="2">
                  <c:v>0.11181457237901063</c:v>
                </c:pt>
                <c:pt idx="3">
                  <c:v>8.2626891297349504E-3</c:v>
                </c:pt>
                <c:pt idx="4">
                  <c:v>4.9254211825303144E-2</c:v>
                </c:pt>
                <c:pt idx="5">
                  <c:v>2.1246914905032728E-2</c:v>
                </c:pt>
                <c:pt idx="6">
                  <c:v>6.7818435454447906E-2</c:v>
                </c:pt>
                <c:pt idx="7">
                  <c:v>6.3311514110956105E-2</c:v>
                </c:pt>
                <c:pt idx="8">
                  <c:v>2.9724219336838716E-2</c:v>
                </c:pt>
                <c:pt idx="9">
                  <c:v>3.9703830883141972E-3</c:v>
                </c:pt>
                <c:pt idx="10">
                  <c:v>2.2427299066423437E-2</c:v>
                </c:pt>
                <c:pt idx="11">
                  <c:v>9.8723038952677322E-3</c:v>
                </c:pt>
                <c:pt idx="12">
                  <c:v>2.6075759201631077E-2</c:v>
                </c:pt>
                <c:pt idx="13">
                  <c:v>5.1185749543942484E-2</c:v>
                </c:pt>
                <c:pt idx="14">
                  <c:v>0.10816611224380299</c:v>
                </c:pt>
                <c:pt idx="15">
                  <c:v>3.2943448867904283E-2</c:v>
                </c:pt>
                <c:pt idx="16">
                  <c:v>0.13134456486747506</c:v>
                </c:pt>
                <c:pt idx="17">
                  <c:v>3.0368065243051828E-2</c:v>
                </c:pt>
                <c:pt idx="18">
                  <c:v>2.4573452087133813E-2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D-4089-AFF5-02EA1ED660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D-4089-AFF5-02EA1ED66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8.58'!$Z$44:$Z$60</c:f>
              <c:numCache>
                <c:formatCode>#,##0</c:formatCode>
                <c:ptCount val="17"/>
                <c:pt idx="0">
                  <c:v>9</c:v>
                </c:pt>
                <c:pt idx="1">
                  <c:v>138</c:v>
                </c:pt>
                <c:pt idx="2">
                  <c:v>320</c:v>
                </c:pt>
                <c:pt idx="3">
                  <c:v>433</c:v>
                </c:pt>
                <c:pt idx="4">
                  <c:v>542</c:v>
                </c:pt>
                <c:pt idx="5">
                  <c:v>478</c:v>
                </c:pt>
                <c:pt idx="6">
                  <c:v>328</c:v>
                </c:pt>
                <c:pt idx="7">
                  <c:v>328</c:v>
                </c:pt>
                <c:pt idx="8">
                  <c:v>402</c:v>
                </c:pt>
                <c:pt idx="9">
                  <c:v>468</c:v>
                </c:pt>
                <c:pt idx="10">
                  <c:v>471</c:v>
                </c:pt>
                <c:pt idx="11">
                  <c:v>394</c:v>
                </c:pt>
                <c:pt idx="12">
                  <c:v>276</c:v>
                </c:pt>
                <c:pt idx="13">
                  <c:v>123</c:v>
                </c:pt>
                <c:pt idx="14">
                  <c:v>57</c:v>
                </c:pt>
                <c:pt idx="15">
                  <c:v>18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9-4E70-AFB7-08EFC99CF9D0}"/>
            </c:ext>
          </c:extLst>
        </c:ser>
        <c:ser>
          <c:idx val="1"/>
          <c:order val="1"/>
          <c:tx>
            <c:strRef>
              <c:f>'Table 8.58'!$S$62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8.58'!$Z$63:$Z$79</c:f>
              <c:numCache>
                <c:formatCode>#,##0</c:formatCode>
                <c:ptCount val="17"/>
                <c:pt idx="0">
                  <c:v>6</c:v>
                </c:pt>
                <c:pt idx="1">
                  <c:v>108</c:v>
                </c:pt>
                <c:pt idx="2">
                  <c:v>335</c:v>
                </c:pt>
                <c:pt idx="3">
                  <c:v>401</c:v>
                </c:pt>
                <c:pt idx="4">
                  <c:v>517</c:v>
                </c:pt>
                <c:pt idx="5">
                  <c:v>382</c:v>
                </c:pt>
                <c:pt idx="6">
                  <c:v>288</c:v>
                </c:pt>
                <c:pt idx="7">
                  <c:v>321</c:v>
                </c:pt>
                <c:pt idx="8">
                  <c:v>432</c:v>
                </c:pt>
                <c:pt idx="9">
                  <c:v>503</c:v>
                </c:pt>
                <c:pt idx="10">
                  <c:v>504</c:v>
                </c:pt>
                <c:pt idx="11">
                  <c:v>353</c:v>
                </c:pt>
                <c:pt idx="12">
                  <c:v>202</c:v>
                </c:pt>
                <c:pt idx="13">
                  <c:v>79</c:v>
                </c:pt>
                <c:pt idx="14">
                  <c:v>43</c:v>
                </c:pt>
                <c:pt idx="15">
                  <c:v>16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79-4E70-AFB7-08EFC99CF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8.58'!$Z$83:$Z$90</c:f>
              <c:numCache>
                <c:formatCode>#,##0</c:formatCode>
                <c:ptCount val="8"/>
                <c:pt idx="0">
                  <c:v>311</c:v>
                </c:pt>
                <c:pt idx="1">
                  <c:v>210</c:v>
                </c:pt>
                <c:pt idx="2">
                  <c:v>485</c:v>
                </c:pt>
                <c:pt idx="3">
                  <c:v>234</c:v>
                </c:pt>
                <c:pt idx="4">
                  <c:v>86</c:v>
                </c:pt>
                <c:pt idx="5">
                  <c:v>133</c:v>
                </c:pt>
                <c:pt idx="6">
                  <c:v>313</c:v>
                </c:pt>
                <c:pt idx="7">
                  <c:v>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B-4F33-9502-18680EE439BD}"/>
            </c:ext>
          </c:extLst>
        </c:ser>
        <c:ser>
          <c:idx val="1"/>
          <c:order val="1"/>
          <c:tx>
            <c:strRef>
              <c:f>'Table 8.58'!$S$92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8.58'!$Z$93:$Z$100</c:f>
              <c:numCache>
                <c:formatCode>#,##0</c:formatCode>
                <c:ptCount val="8"/>
                <c:pt idx="0">
                  <c:v>200</c:v>
                </c:pt>
                <c:pt idx="1">
                  <c:v>537</c:v>
                </c:pt>
                <c:pt idx="2">
                  <c:v>69</c:v>
                </c:pt>
                <c:pt idx="3">
                  <c:v>550</c:v>
                </c:pt>
                <c:pt idx="4">
                  <c:v>387</c:v>
                </c:pt>
                <c:pt idx="5">
                  <c:v>249</c:v>
                </c:pt>
                <c:pt idx="6">
                  <c:v>13</c:v>
                </c:pt>
                <c:pt idx="7">
                  <c:v>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DB-4F33-9502-18680EE43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8.6'!$Z$44:$Z$60</c:f>
              <c:numCache>
                <c:formatCode>#,##0</c:formatCode>
                <c:ptCount val="17"/>
                <c:pt idx="0">
                  <c:v>10</c:v>
                </c:pt>
                <c:pt idx="1">
                  <c:v>426</c:v>
                </c:pt>
                <c:pt idx="2">
                  <c:v>1205</c:v>
                </c:pt>
                <c:pt idx="3">
                  <c:v>1811</c:v>
                </c:pt>
                <c:pt idx="4">
                  <c:v>2265</c:v>
                </c:pt>
                <c:pt idx="5">
                  <c:v>2150</c:v>
                </c:pt>
                <c:pt idx="6">
                  <c:v>1872</c:v>
                </c:pt>
                <c:pt idx="7">
                  <c:v>1661</c:v>
                </c:pt>
                <c:pt idx="8">
                  <c:v>1980</c:v>
                </c:pt>
                <c:pt idx="9">
                  <c:v>1861</c:v>
                </c:pt>
                <c:pt idx="10">
                  <c:v>1895</c:v>
                </c:pt>
                <c:pt idx="11">
                  <c:v>1626</c:v>
                </c:pt>
                <c:pt idx="12">
                  <c:v>965</c:v>
                </c:pt>
                <c:pt idx="13">
                  <c:v>460</c:v>
                </c:pt>
                <c:pt idx="14">
                  <c:v>217</c:v>
                </c:pt>
                <c:pt idx="15">
                  <c:v>100</c:v>
                </c:pt>
                <c:pt idx="1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F2-487F-9EBB-976E922598E8}"/>
            </c:ext>
          </c:extLst>
        </c:ser>
        <c:ser>
          <c:idx val="1"/>
          <c:order val="1"/>
          <c:tx>
            <c:strRef>
              <c:f>'Table 8.6'!$S$62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8.6'!$Z$63:$Z$79</c:f>
              <c:numCache>
                <c:formatCode>#,##0</c:formatCode>
                <c:ptCount val="17"/>
                <c:pt idx="0">
                  <c:v>12</c:v>
                </c:pt>
                <c:pt idx="1">
                  <c:v>464</c:v>
                </c:pt>
                <c:pt idx="2">
                  <c:v>1264</c:v>
                </c:pt>
                <c:pt idx="3">
                  <c:v>1933</c:v>
                </c:pt>
                <c:pt idx="4">
                  <c:v>2200</c:v>
                </c:pt>
                <c:pt idx="5">
                  <c:v>2016</c:v>
                </c:pt>
                <c:pt idx="6">
                  <c:v>1798</c:v>
                </c:pt>
                <c:pt idx="7">
                  <c:v>1900</c:v>
                </c:pt>
                <c:pt idx="8">
                  <c:v>2109</c:v>
                </c:pt>
                <c:pt idx="9">
                  <c:v>2051</c:v>
                </c:pt>
                <c:pt idx="10">
                  <c:v>1995</c:v>
                </c:pt>
                <c:pt idx="11">
                  <c:v>1523</c:v>
                </c:pt>
                <c:pt idx="12">
                  <c:v>744</c:v>
                </c:pt>
                <c:pt idx="13">
                  <c:v>283</c:v>
                </c:pt>
                <c:pt idx="14">
                  <c:v>136</c:v>
                </c:pt>
                <c:pt idx="15">
                  <c:v>77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F2-487F-9EBB-976E92259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8.58'!$V$8:$Z$8</c:f>
              <c:numCache>
                <c:formatCode>#,##0</c:formatCode>
                <c:ptCount val="5"/>
                <c:pt idx="0">
                  <c:v>32782.089999999997</c:v>
                </c:pt>
                <c:pt idx="1">
                  <c:v>34132</c:v>
                </c:pt>
                <c:pt idx="2">
                  <c:v>33926.550000000003</c:v>
                </c:pt>
                <c:pt idx="3">
                  <c:v>35316</c:v>
                </c:pt>
                <c:pt idx="4">
                  <c:v>36769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FB-4805-8279-016712C3A0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FB-4805-8279-016712C3A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8.59'!$U$4:$Y$4</c:f>
              <c:numCache>
                <c:formatCode>#,##0</c:formatCode>
                <c:ptCount val="5"/>
                <c:pt idx="1">
                  <c:v>106355</c:v>
                </c:pt>
                <c:pt idx="2">
                  <c:v>106500</c:v>
                </c:pt>
                <c:pt idx="3">
                  <c:v>112891</c:v>
                </c:pt>
                <c:pt idx="4">
                  <c:v>116911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95-403C-9788-60640DB05832}"/>
            </c:ext>
          </c:extLst>
        </c:ser>
        <c:ser>
          <c:idx val="1"/>
          <c:order val="1"/>
          <c:tx>
            <c:strRef>
              <c:f>'Table 8.59'!$S$7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8.59'!$U$7:$Y$7</c:f>
              <c:numCache>
                <c:formatCode>#,##0</c:formatCode>
                <c:ptCount val="5"/>
                <c:pt idx="1">
                  <c:v>71277</c:v>
                </c:pt>
                <c:pt idx="2">
                  <c:v>71482</c:v>
                </c:pt>
                <c:pt idx="3">
                  <c:v>74133</c:v>
                </c:pt>
                <c:pt idx="4">
                  <c:v>76654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95-403C-9788-60640DB05832}"/>
            </c:ext>
          </c:extLst>
        </c:ser>
        <c:ser>
          <c:idx val="2"/>
          <c:order val="2"/>
          <c:tx>
            <c:strRef>
              <c:f>'Table 8.59'!$S$11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8.59'!$U$11:$Y$11</c:f>
              <c:numCache>
                <c:formatCode>#,##0</c:formatCode>
                <c:ptCount val="5"/>
                <c:pt idx="1">
                  <c:v>96431</c:v>
                </c:pt>
                <c:pt idx="2">
                  <c:v>96214</c:v>
                </c:pt>
                <c:pt idx="3">
                  <c:v>102159</c:v>
                </c:pt>
                <c:pt idx="4">
                  <c:v>105650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95-403C-9788-60640DB05832}"/>
            </c:ext>
          </c:extLst>
        </c:ser>
        <c:ser>
          <c:idx val="3"/>
          <c:order val="3"/>
          <c:tx>
            <c:strRef>
              <c:f>'Table 8.59'!$S$12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8.59'!$U$12:$Y$12</c:f>
              <c:numCache>
                <c:formatCode>#,##0</c:formatCode>
                <c:ptCount val="5"/>
                <c:pt idx="1">
                  <c:v>9924</c:v>
                </c:pt>
                <c:pt idx="2">
                  <c:v>10286</c:v>
                </c:pt>
                <c:pt idx="3">
                  <c:v>10732</c:v>
                </c:pt>
                <c:pt idx="4">
                  <c:v>11261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95-403C-9788-60640DB05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8.59'!$AB$15:$AB$33</c:f>
              <c:numCache>
                <c:formatCode>0.0%</c:formatCode>
                <c:ptCount val="19"/>
                <c:pt idx="0">
                  <c:v>1.4540987824412592E-2</c:v>
                </c:pt>
                <c:pt idx="1">
                  <c:v>1.8342227792209947E-3</c:v>
                </c:pt>
                <c:pt idx="2">
                  <c:v>3.2858316664868409E-2</c:v>
                </c:pt>
                <c:pt idx="3">
                  <c:v>5.9591491198220554E-3</c:v>
                </c:pt>
                <c:pt idx="4">
                  <c:v>4.4071144604812137E-2</c:v>
                </c:pt>
                <c:pt idx="5">
                  <c:v>3.5804692622440598E-2</c:v>
                </c:pt>
                <c:pt idx="6">
                  <c:v>6.2471469951115056E-2</c:v>
                </c:pt>
                <c:pt idx="7">
                  <c:v>9.3694755450795517E-2</c:v>
                </c:pt>
                <c:pt idx="8">
                  <c:v>2.2757641903275873E-2</c:v>
                </c:pt>
                <c:pt idx="9">
                  <c:v>3.7755110509847534E-2</c:v>
                </c:pt>
                <c:pt idx="10">
                  <c:v>5.2976669682206379E-2</c:v>
                </c:pt>
                <c:pt idx="11">
                  <c:v>2.291533526438537E-2</c:v>
                </c:pt>
                <c:pt idx="12">
                  <c:v>0.14744329263737996</c:v>
                </c:pt>
                <c:pt idx="13">
                  <c:v>0.13375716882319255</c:v>
                </c:pt>
                <c:pt idx="14">
                  <c:v>4.7872384572609492E-2</c:v>
                </c:pt>
                <c:pt idx="15">
                  <c:v>6.2297177288836138E-2</c:v>
                </c:pt>
                <c:pt idx="16">
                  <c:v>8.2822213184824925E-2</c:v>
                </c:pt>
                <c:pt idx="17">
                  <c:v>3.8111995484990079E-2</c:v>
                </c:pt>
                <c:pt idx="18">
                  <c:v>3.1165187945587491E-2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9-4CCB-8C71-5CADD645BE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9-4CCB-8C71-5CADD645B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8.59'!$Y$44:$Y$60</c:f>
              <c:numCache>
                <c:formatCode>#,##0</c:formatCode>
                <c:ptCount val="17"/>
                <c:pt idx="0">
                  <c:v>18</c:v>
                </c:pt>
                <c:pt idx="1">
                  <c:v>238</c:v>
                </c:pt>
                <c:pt idx="2">
                  <c:v>1491</c:v>
                </c:pt>
                <c:pt idx="3">
                  <c:v>5821</c:v>
                </c:pt>
                <c:pt idx="4">
                  <c:v>11534</c:v>
                </c:pt>
                <c:pt idx="5">
                  <c:v>10212</c:v>
                </c:pt>
                <c:pt idx="6">
                  <c:v>7249</c:v>
                </c:pt>
                <c:pt idx="7">
                  <c:v>5130</c:v>
                </c:pt>
                <c:pt idx="8">
                  <c:v>4472</c:v>
                </c:pt>
                <c:pt idx="9">
                  <c:v>3413</c:v>
                </c:pt>
                <c:pt idx="10">
                  <c:v>3070</c:v>
                </c:pt>
                <c:pt idx="11">
                  <c:v>2083</c:v>
                </c:pt>
                <c:pt idx="12">
                  <c:v>1204</c:v>
                </c:pt>
                <c:pt idx="13">
                  <c:v>674</c:v>
                </c:pt>
                <c:pt idx="14">
                  <c:v>251</c:v>
                </c:pt>
                <c:pt idx="15">
                  <c:v>84</c:v>
                </c:pt>
                <c:pt idx="1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E-41FB-924C-591E479EF169}"/>
            </c:ext>
          </c:extLst>
        </c:ser>
        <c:ser>
          <c:idx val="1"/>
          <c:order val="1"/>
          <c:tx>
            <c:strRef>
              <c:f>'Table 8.59'!$S$62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8.59'!$Y$63:$Y$79</c:f>
              <c:numCache>
                <c:formatCode>#,##0</c:formatCode>
                <c:ptCount val="17"/>
                <c:pt idx="0">
                  <c:v>17</c:v>
                </c:pt>
                <c:pt idx="1">
                  <c:v>342</c:v>
                </c:pt>
                <c:pt idx="2">
                  <c:v>1605</c:v>
                </c:pt>
                <c:pt idx="3">
                  <c:v>6571</c:v>
                </c:pt>
                <c:pt idx="4">
                  <c:v>13149</c:v>
                </c:pt>
                <c:pt idx="5">
                  <c:v>10167</c:v>
                </c:pt>
                <c:pt idx="6">
                  <c:v>7065</c:v>
                </c:pt>
                <c:pt idx="7">
                  <c:v>5149</c:v>
                </c:pt>
                <c:pt idx="8">
                  <c:v>4826</c:v>
                </c:pt>
                <c:pt idx="9">
                  <c:v>3753</c:v>
                </c:pt>
                <c:pt idx="10">
                  <c:v>3112</c:v>
                </c:pt>
                <c:pt idx="11">
                  <c:v>2017</c:v>
                </c:pt>
                <c:pt idx="12">
                  <c:v>1031</c:v>
                </c:pt>
                <c:pt idx="13">
                  <c:v>502</c:v>
                </c:pt>
                <c:pt idx="14">
                  <c:v>153</c:v>
                </c:pt>
                <c:pt idx="15">
                  <c:v>69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BE-41FB-924C-591E479EF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8.59'!$Y$83:$Y$90</c:f>
              <c:numCache>
                <c:formatCode>#,##0</c:formatCode>
                <c:ptCount val="8"/>
                <c:pt idx="0">
                  <c:v>6679</c:v>
                </c:pt>
                <c:pt idx="1">
                  <c:v>10173</c:v>
                </c:pt>
                <c:pt idx="2">
                  <c:v>3529</c:v>
                </c:pt>
                <c:pt idx="3">
                  <c:v>2346</c:v>
                </c:pt>
                <c:pt idx="4">
                  <c:v>2370</c:v>
                </c:pt>
                <c:pt idx="5">
                  <c:v>1914</c:v>
                </c:pt>
                <c:pt idx="6">
                  <c:v>759</c:v>
                </c:pt>
                <c:pt idx="7">
                  <c:v>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4-4687-8BCD-5D2A7B9E99E4}"/>
            </c:ext>
          </c:extLst>
        </c:ser>
        <c:ser>
          <c:idx val="1"/>
          <c:order val="1"/>
          <c:tx>
            <c:strRef>
              <c:f>'Table 8.59'!$S$92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8.59'!$Y$93:$Y$100</c:f>
              <c:numCache>
                <c:formatCode>#,##0</c:formatCode>
                <c:ptCount val="8"/>
                <c:pt idx="0">
                  <c:v>5602</c:v>
                </c:pt>
                <c:pt idx="1">
                  <c:v>11147</c:v>
                </c:pt>
                <c:pt idx="2">
                  <c:v>1033</c:v>
                </c:pt>
                <c:pt idx="3">
                  <c:v>3592</c:v>
                </c:pt>
                <c:pt idx="4">
                  <c:v>5829</c:v>
                </c:pt>
                <c:pt idx="5">
                  <c:v>2668</c:v>
                </c:pt>
                <c:pt idx="6">
                  <c:v>105</c:v>
                </c:pt>
                <c:pt idx="7">
                  <c:v>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4-4687-8BCD-5D2A7B9E9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8.59'!$U$8:$Y$8</c:f>
              <c:numCache>
                <c:formatCode>#,##0</c:formatCode>
                <c:ptCount val="5"/>
                <c:pt idx="1">
                  <c:v>49182.5</c:v>
                </c:pt>
                <c:pt idx="2">
                  <c:v>50020</c:v>
                </c:pt>
                <c:pt idx="3">
                  <c:v>49903.58</c:v>
                </c:pt>
                <c:pt idx="4">
                  <c:v>51558.78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9-46D4-B0DF-F1618AFF13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9-46D4-B0DF-F1618AFF1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8.59'!$V$4:$Z$4</c:f>
              <c:numCache>
                <c:formatCode>#,##0</c:formatCode>
                <c:ptCount val="5"/>
                <c:pt idx="0">
                  <c:v>106355</c:v>
                </c:pt>
                <c:pt idx="1">
                  <c:v>106500</c:v>
                </c:pt>
                <c:pt idx="2">
                  <c:v>112891</c:v>
                </c:pt>
                <c:pt idx="3">
                  <c:v>116911</c:v>
                </c:pt>
                <c:pt idx="4">
                  <c:v>120487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2B-4605-9B29-A2A809A7CA14}"/>
            </c:ext>
          </c:extLst>
        </c:ser>
        <c:ser>
          <c:idx val="1"/>
          <c:order val="1"/>
          <c:tx>
            <c:strRef>
              <c:f>'Table 8.59'!$S$7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8.59'!$V$7:$Z$7</c:f>
              <c:numCache>
                <c:formatCode>#,##0</c:formatCode>
                <c:ptCount val="5"/>
                <c:pt idx="0">
                  <c:v>71277</c:v>
                </c:pt>
                <c:pt idx="1">
                  <c:v>71482</c:v>
                </c:pt>
                <c:pt idx="2">
                  <c:v>74133</c:v>
                </c:pt>
                <c:pt idx="3">
                  <c:v>76654</c:v>
                </c:pt>
                <c:pt idx="4">
                  <c:v>78205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2B-4605-9B29-A2A809A7CA14}"/>
            </c:ext>
          </c:extLst>
        </c:ser>
        <c:ser>
          <c:idx val="2"/>
          <c:order val="2"/>
          <c:tx>
            <c:strRef>
              <c:f>'Table 8.59'!$S$11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8.59'!$V$11:$Z$11</c:f>
              <c:numCache>
                <c:formatCode>#,##0</c:formatCode>
                <c:ptCount val="5"/>
                <c:pt idx="0">
                  <c:v>96431</c:v>
                </c:pt>
                <c:pt idx="1">
                  <c:v>96214</c:v>
                </c:pt>
                <c:pt idx="2">
                  <c:v>102159</c:v>
                </c:pt>
                <c:pt idx="3">
                  <c:v>105650</c:v>
                </c:pt>
                <c:pt idx="4">
                  <c:v>108708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2B-4605-9B29-A2A809A7CA14}"/>
            </c:ext>
          </c:extLst>
        </c:ser>
        <c:ser>
          <c:idx val="3"/>
          <c:order val="3"/>
          <c:tx>
            <c:strRef>
              <c:f>'Table 8.59'!$S$12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8.59'!$V$12:$Z$12</c:f>
              <c:numCache>
                <c:formatCode>#,##0</c:formatCode>
                <c:ptCount val="5"/>
                <c:pt idx="0">
                  <c:v>9924</c:v>
                </c:pt>
                <c:pt idx="1">
                  <c:v>10286</c:v>
                </c:pt>
                <c:pt idx="2">
                  <c:v>10732</c:v>
                </c:pt>
                <c:pt idx="3">
                  <c:v>11261</c:v>
                </c:pt>
                <c:pt idx="4">
                  <c:v>11774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2B-4605-9B29-A2A809A7C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8.59'!$AB$15:$AB$33</c:f>
              <c:numCache>
                <c:formatCode>0.0%</c:formatCode>
                <c:ptCount val="19"/>
                <c:pt idx="0">
                  <c:v>1.4540987824412592E-2</c:v>
                </c:pt>
                <c:pt idx="1">
                  <c:v>1.8342227792209947E-3</c:v>
                </c:pt>
                <c:pt idx="2">
                  <c:v>3.2858316664868409E-2</c:v>
                </c:pt>
                <c:pt idx="3">
                  <c:v>5.9591491198220554E-3</c:v>
                </c:pt>
                <c:pt idx="4">
                  <c:v>4.4071144604812137E-2</c:v>
                </c:pt>
                <c:pt idx="5">
                  <c:v>3.5804692622440598E-2</c:v>
                </c:pt>
                <c:pt idx="6">
                  <c:v>6.2471469951115056E-2</c:v>
                </c:pt>
                <c:pt idx="7">
                  <c:v>9.3694755450795517E-2</c:v>
                </c:pt>
                <c:pt idx="8">
                  <c:v>2.2757641903275873E-2</c:v>
                </c:pt>
                <c:pt idx="9">
                  <c:v>3.7755110509847534E-2</c:v>
                </c:pt>
                <c:pt idx="10">
                  <c:v>5.2976669682206379E-2</c:v>
                </c:pt>
                <c:pt idx="11">
                  <c:v>2.291533526438537E-2</c:v>
                </c:pt>
                <c:pt idx="12">
                  <c:v>0.14744329263737996</c:v>
                </c:pt>
                <c:pt idx="13">
                  <c:v>0.13375716882319255</c:v>
                </c:pt>
                <c:pt idx="14">
                  <c:v>4.7872384572609492E-2</c:v>
                </c:pt>
                <c:pt idx="15">
                  <c:v>6.2297177288836138E-2</c:v>
                </c:pt>
                <c:pt idx="16">
                  <c:v>8.2822213184824925E-2</c:v>
                </c:pt>
                <c:pt idx="17">
                  <c:v>3.8111995484990079E-2</c:v>
                </c:pt>
                <c:pt idx="18">
                  <c:v>3.1165187945587491E-2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2-442A-9C24-E6D89A362F2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2-442A-9C24-E6D89A362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8.59'!$Z$44:$Z$60</c:f>
              <c:numCache>
                <c:formatCode>#,##0</c:formatCode>
                <c:ptCount val="17"/>
                <c:pt idx="0">
                  <c:v>22</c:v>
                </c:pt>
                <c:pt idx="1">
                  <c:v>302</c:v>
                </c:pt>
                <c:pt idx="2">
                  <c:v>1517</c:v>
                </c:pt>
                <c:pt idx="3">
                  <c:v>5966</c:v>
                </c:pt>
                <c:pt idx="4">
                  <c:v>12214</c:v>
                </c:pt>
                <c:pt idx="5">
                  <c:v>10406</c:v>
                </c:pt>
                <c:pt idx="6">
                  <c:v>7563</c:v>
                </c:pt>
                <c:pt idx="7">
                  <c:v>5153</c:v>
                </c:pt>
                <c:pt idx="8">
                  <c:v>4657</c:v>
                </c:pt>
                <c:pt idx="9">
                  <c:v>3514</c:v>
                </c:pt>
                <c:pt idx="10">
                  <c:v>3036</c:v>
                </c:pt>
                <c:pt idx="11">
                  <c:v>2192</c:v>
                </c:pt>
                <c:pt idx="12">
                  <c:v>1283</c:v>
                </c:pt>
                <c:pt idx="13">
                  <c:v>681</c:v>
                </c:pt>
                <c:pt idx="14">
                  <c:v>268</c:v>
                </c:pt>
                <c:pt idx="15">
                  <c:v>93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8-4EAB-A26C-C42E7BD39AC3}"/>
            </c:ext>
          </c:extLst>
        </c:ser>
        <c:ser>
          <c:idx val="1"/>
          <c:order val="1"/>
          <c:tx>
            <c:strRef>
              <c:f>'Table 8.59'!$S$62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8.59'!$Z$63:$Z$79</c:f>
              <c:numCache>
                <c:formatCode>#,##0</c:formatCode>
                <c:ptCount val="17"/>
                <c:pt idx="0">
                  <c:v>33</c:v>
                </c:pt>
                <c:pt idx="1">
                  <c:v>357</c:v>
                </c:pt>
                <c:pt idx="2">
                  <c:v>1791</c:v>
                </c:pt>
                <c:pt idx="3">
                  <c:v>6580</c:v>
                </c:pt>
                <c:pt idx="4">
                  <c:v>13492</c:v>
                </c:pt>
                <c:pt idx="5">
                  <c:v>10547</c:v>
                </c:pt>
                <c:pt idx="6">
                  <c:v>7363</c:v>
                </c:pt>
                <c:pt idx="7">
                  <c:v>5127</c:v>
                </c:pt>
                <c:pt idx="8">
                  <c:v>4933</c:v>
                </c:pt>
                <c:pt idx="9">
                  <c:v>3887</c:v>
                </c:pt>
                <c:pt idx="10">
                  <c:v>3272</c:v>
                </c:pt>
                <c:pt idx="11">
                  <c:v>2222</c:v>
                </c:pt>
                <c:pt idx="12">
                  <c:v>1092</c:v>
                </c:pt>
                <c:pt idx="13">
                  <c:v>572</c:v>
                </c:pt>
                <c:pt idx="14">
                  <c:v>166</c:v>
                </c:pt>
                <c:pt idx="15">
                  <c:v>62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08-4EAB-A26C-C42E7BD39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8.59'!$Z$83:$Z$90</c:f>
              <c:numCache>
                <c:formatCode>#,##0</c:formatCode>
                <c:ptCount val="8"/>
                <c:pt idx="0">
                  <c:v>6722</c:v>
                </c:pt>
                <c:pt idx="1">
                  <c:v>10357</c:v>
                </c:pt>
                <c:pt idx="2">
                  <c:v>3636</c:v>
                </c:pt>
                <c:pt idx="3">
                  <c:v>2429</c:v>
                </c:pt>
                <c:pt idx="4">
                  <c:v>2426</c:v>
                </c:pt>
                <c:pt idx="5">
                  <c:v>1995</c:v>
                </c:pt>
                <c:pt idx="6">
                  <c:v>785</c:v>
                </c:pt>
                <c:pt idx="7">
                  <c:v>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95-4809-B8DB-0040A09FAAA2}"/>
            </c:ext>
          </c:extLst>
        </c:ser>
        <c:ser>
          <c:idx val="1"/>
          <c:order val="1"/>
          <c:tx>
            <c:strRef>
              <c:f>'Table 8.59'!$S$92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8.59'!$Z$93:$Z$100</c:f>
              <c:numCache>
                <c:formatCode>#,##0</c:formatCode>
                <c:ptCount val="8"/>
                <c:pt idx="0">
                  <c:v>5705</c:v>
                </c:pt>
                <c:pt idx="1">
                  <c:v>11445</c:v>
                </c:pt>
                <c:pt idx="2">
                  <c:v>1033</c:v>
                </c:pt>
                <c:pt idx="3">
                  <c:v>3777</c:v>
                </c:pt>
                <c:pt idx="4">
                  <c:v>5850</c:v>
                </c:pt>
                <c:pt idx="5">
                  <c:v>2602</c:v>
                </c:pt>
                <c:pt idx="6">
                  <c:v>109</c:v>
                </c:pt>
                <c:pt idx="7">
                  <c:v>1017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95-4809-B8DB-0040A09FA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8.6'!$Z$83:$Z$90</c:f>
              <c:numCache>
                <c:formatCode>#,##0</c:formatCode>
                <c:ptCount val="8"/>
                <c:pt idx="0">
                  <c:v>1565</c:v>
                </c:pt>
                <c:pt idx="1">
                  <c:v>1536</c:v>
                </c:pt>
                <c:pt idx="2">
                  <c:v>3059</c:v>
                </c:pt>
                <c:pt idx="3">
                  <c:v>695</c:v>
                </c:pt>
                <c:pt idx="4">
                  <c:v>495</c:v>
                </c:pt>
                <c:pt idx="5">
                  <c:v>634</c:v>
                </c:pt>
                <c:pt idx="6">
                  <c:v>1501</c:v>
                </c:pt>
                <c:pt idx="7">
                  <c:v>2113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8-47C5-9747-AA4656103E98}"/>
            </c:ext>
          </c:extLst>
        </c:ser>
        <c:ser>
          <c:idx val="1"/>
          <c:order val="1"/>
          <c:tx>
            <c:strRef>
              <c:f>'Table 8.6'!$S$92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8.6'!$Z$93:$Z$100</c:f>
              <c:numCache>
                <c:formatCode>#,##0</c:formatCode>
                <c:ptCount val="8"/>
                <c:pt idx="0">
                  <c:v>1053</c:v>
                </c:pt>
                <c:pt idx="1">
                  <c:v>2819</c:v>
                </c:pt>
                <c:pt idx="2">
                  <c:v>544</c:v>
                </c:pt>
                <c:pt idx="3">
                  <c:v>2269</c:v>
                </c:pt>
                <c:pt idx="4">
                  <c:v>2322</c:v>
                </c:pt>
                <c:pt idx="5">
                  <c:v>1227</c:v>
                </c:pt>
                <c:pt idx="6">
                  <c:v>141</c:v>
                </c:pt>
                <c:pt idx="7">
                  <c:v>1192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78-47C5-9747-AA4656103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8.59'!$V$8:$Z$8</c:f>
              <c:numCache>
                <c:formatCode>#,##0</c:formatCode>
                <c:ptCount val="5"/>
                <c:pt idx="0">
                  <c:v>49182.5</c:v>
                </c:pt>
                <c:pt idx="1">
                  <c:v>50020</c:v>
                </c:pt>
                <c:pt idx="2">
                  <c:v>49903.58</c:v>
                </c:pt>
                <c:pt idx="3">
                  <c:v>51558.78</c:v>
                </c:pt>
                <c:pt idx="4">
                  <c:v>51394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8-4A57-B970-8FB05FCC46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08-4A57-B970-8FB05FCC4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8.60'!$U$4:$Y$4</c:f>
              <c:numCache>
                <c:formatCode>#,##0</c:formatCode>
                <c:ptCount val="5"/>
                <c:pt idx="1">
                  <c:v>4443</c:v>
                </c:pt>
                <c:pt idx="2">
                  <c:v>4445</c:v>
                </c:pt>
                <c:pt idx="3">
                  <c:v>4732</c:v>
                </c:pt>
                <c:pt idx="4">
                  <c:v>5237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06-4FDD-9B2D-73A82F43E246}"/>
            </c:ext>
          </c:extLst>
        </c:ser>
        <c:ser>
          <c:idx val="1"/>
          <c:order val="1"/>
          <c:tx>
            <c:strRef>
              <c:f>'Table 8.60'!$S$7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8.60'!$U$7:$Y$7</c:f>
              <c:numCache>
                <c:formatCode>#,##0</c:formatCode>
                <c:ptCount val="5"/>
                <c:pt idx="1">
                  <c:v>3021</c:v>
                </c:pt>
                <c:pt idx="2">
                  <c:v>3052</c:v>
                </c:pt>
                <c:pt idx="3">
                  <c:v>3221</c:v>
                </c:pt>
                <c:pt idx="4">
                  <c:v>3510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06-4FDD-9B2D-73A82F43E246}"/>
            </c:ext>
          </c:extLst>
        </c:ser>
        <c:ser>
          <c:idx val="2"/>
          <c:order val="2"/>
          <c:tx>
            <c:strRef>
              <c:f>'Table 8.60'!$S$11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8.60'!$U$11:$Y$11</c:f>
              <c:numCache>
                <c:formatCode>#,##0</c:formatCode>
                <c:ptCount val="5"/>
                <c:pt idx="1">
                  <c:v>3474</c:v>
                </c:pt>
                <c:pt idx="2">
                  <c:v>3501</c:v>
                </c:pt>
                <c:pt idx="3">
                  <c:v>3778</c:v>
                </c:pt>
                <c:pt idx="4">
                  <c:v>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06-4FDD-9B2D-73A82F43E246}"/>
            </c:ext>
          </c:extLst>
        </c:ser>
        <c:ser>
          <c:idx val="3"/>
          <c:order val="3"/>
          <c:tx>
            <c:strRef>
              <c:f>'Table 8.60'!$S$12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8.60'!$U$12:$Y$12</c:f>
              <c:numCache>
                <c:formatCode>#,##0</c:formatCode>
                <c:ptCount val="5"/>
                <c:pt idx="1">
                  <c:v>969</c:v>
                </c:pt>
                <c:pt idx="2">
                  <c:v>944</c:v>
                </c:pt>
                <c:pt idx="3">
                  <c:v>954</c:v>
                </c:pt>
                <c:pt idx="4">
                  <c:v>1034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06-4FDD-9B2D-73A82F43E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8.60'!$AB$15:$AB$33</c:f>
              <c:numCache>
                <c:formatCode>0.0%</c:formatCode>
                <c:ptCount val="19"/>
                <c:pt idx="0">
                  <c:v>0.13942119671490028</c:v>
                </c:pt>
                <c:pt idx="1">
                  <c:v>4.692999608916699E-3</c:v>
                </c:pt>
                <c:pt idx="2">
                  <c:v>6.9221744231521318E-2</c:v>
                </c:pt>
                <c:pt idx="3">
                  <c:v>6.4528744622604616E-3</c:v>
                </c:pt>
                <c:pt idx="4">
                  <c:v>6.315995307000391E-2</c:v>
                </c:pt>
                <c:pt idx="5">
                  <c:v>2.5615956198670315E-2</c:v>
                </c:pt>
                <c:pt idx="6">
                  <c:v>6.6288619475948371E-2</c:v>
                </c:pt>
                <c:pt idx="7">
                  <c:v>4.125928822839265E-2</c:v>
                </c:pt>
                <c:pt idx="8">
                  <c:v>4.575674618693782E-2</c:v>
                </c:pt>
                <c:pt idx="9">
                  <c:v>5.0840829096597574E-3</c:v>
                </c:pt>
                <c:pt idx="10">
                  <c:v>2.6007039499413374E-2</c:v>
                </c:pt>
                <c:pt idx="11">
                  <c:v>1.349237387563551E-2</c:v>
                </c:pt>
                <c:pt idx="12">
                  <c:v>2.8549080954243255E-2</c:v>
                </c:pt>
                <c:pt idx="13">
                  <c:v>5.5533828705514272E-2</c:v>
                </c:pt>
                <c:pt idx="14">
                  <c:v>9.4055533828705518E-2</c:v>
                </c:pt>
                <c:pt idx="15">
                  <c:v>4.6929996089166995E-2</c:v>
                </c:pt>
                <c:pt idx="16">
                  <c:v>0.10598357450136879</c:v>
                </c:pt>
                <c:pt idx="17">
                  <c:v>2.0531873289010558E-2</c:v>
                </c:pt>
                <c:pt idx="18">
                  <c:v>2.7571372702385608E-2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B-4079-9A05-3CF8400F12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B-4079-9A05-3CF8400F1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8.60'!$Y$44:$Y$60</c:f>
              <c:numCache>
                <c:formatCode>#,##0</c:formatCode>
                <c:ptCount val="17"/>
                <c:pt idx="0">
                  <c:v>0</c:v>
                </c:pt>
                <c:pt idx="1">
                  <c:v>56</c:v>
                </c:pt>
                <c:pt idx="2">
                  <c:v>150</c:v>
                </c:pt>
                <c:pt idx="3">
                  <c:v>201</c:v>
                </c:pt>
                <c:pt idx="4">
                  <c:v>241</c:v>
                </c:pt>
                <c:pt idx="5">
                  <c:v>178</c:v>
                </c:pt>
                <c:pt idx="6">
                  <c:v>188</c:v>
                </c:pt>
                <c:pt idx="7">
                  <c:v>251</c:v>
                </c:pt>
                <c:pt idx="8">
                  <c:v>290</c:v>
                </c:pt>
                <c:pt idx="9">
                  <c:v>289</c:v>
                </c:pt>
                <c:pt idx="10">
                  <c:v>307</c:v>
                </c:pt>
                <c:pt idx="11">
                  <c:v>276</c:v>
                </c:pt>
                <c:pt idx="12">
                  <c:v>167</c:v>
                </c:pt>
                <c:pt idx="13">
                  <c:v>85</c:v>
                </c:pt>
                <c:pt idx="14">
                  <c:v>39</c:v>
                </c:pt>
                <c:pt idx="15">
                  <c:v>16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3-4398-9065-855A121E6F78}"/>
            </c:ext>
          </c:extLst>
        </c:ser>
        <c:ser>
          <c:idx val="1"/>
          <c:order val="1"/>
          <c:tx>
            <c:strRef>
              <c:f>'Table 8.60'!$S$62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8.60'!$Y$63:$Y$79</c:f>
              <c:numCache>
                <c:formatCode>#,##0</c:formatCode>
                <c:ptCount val="17"/>
                <c:pt idx="0">
                  <c:v>0</c:v>
                </c:pt>
                <c:pt idx="1">
                  <c:v>56</c:v>
                </c:pt>
                <c:pt idx="2">
                  <c:v>156</c:v>
                </c:pt>
                <c:pt idx="3">
                  <c:v>222</c:v>
                </c:pt>
                <c:pt idx="4">
                  <c:v>154</c:v>
                </c:pt>
                <c:pt idx="5">
                  <c:v>196</c:v>
                </c:pt>
                <c:pt idx="6">
                  <c:v>191</c:v>
                </c:pt>
                <c:pt idx="7">
                  <c:v>215</c:v>
                </c:pt>
                <c:pt idx="8">
                  <c:v>247</c:v>
                </c:pt>
                <c:pt idx="9">
                  <c:v>265</c:v>
                </c:pt>
                <c:pt idx="10">
                  <c:v>283</c:v>
                </c:pt>
                <c:pt idx="11">
                  <c:v>198</c:v>
                </c:pt>
                <c:pt idx="12">
                  <c:v>127</c:v>
                </c:pt>
                <c:pt idx="13">
                  <c:v>62</c:v>
                </c:pt>
                <c:pt idx="14">
                  <c:v>19</c:v>
                </c:pt>
                <c:pt idx="15">
                  <c:v>16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3-4398-9065-855A121E6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8.60'!$Y$83:$Y$90</c:f>
              <c:numCache>
                <c:formatCode>#,##0</c:formatCode>
                <c:ptCount val="8"/>
                <c:pt idx="0">
                  <c:v>171</c:v>
                </c:pt>
                <c:pt idx="1">
                  <c:v>115</c:v>
                </c:pt>
                <c:pt idx="2">
                  <c:v>317</c:v>
                </c:pt>
                <c:pt idx="3">
                  <c:v>91</c:v>
                </c:pt>
                <c:pt idx="4">
                  <c:v>36</c:v>
                </c:pt>
                <c:pt idx="5">
                  <c:v>51</c:v>
                </c:pt>
                <c:pt idx="6">
                  <c:v>218</c:v>
                </c:pt>
                <c:pt idx="7">
                  <c:v>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2-416A-830E-BC7758D0B8CD}"/>
            </c:ext>
          </c:extLst>
        </c:ser>
        <c:ser>
          <c:idx val="1"/>
          <c:order val="1"/>
          <c:tx>
            <c:strRef>
              <c:f>'Table 8.60'!$S$92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8.60'!$Y$93:$Y$100</c:f>
              <c:numCache>
                <c:formatCode>#,##0</c:formatCode>
                <c:ptCount val="8"/>
                <c:pt idx="0">
                  <c:v>110</c:v>
                </c:pt>
                <c:pt idx="1">
                  <c:v>305</c:v>
                </c:pt>
                <c:pt idx="2">
                  <c:v>85</c:v>
                </c:pt>
                <c:pt idx="3">
                  <c:v>243</c:v>
                </c:pt>
                <c:pt idx="4">
                  <c:v>206</c:v>
                </c:pt>
                <c:pt idx="5">
                  <c:v>135</c:v>
                </c:pt>
                <c:pt idx="6">
                  <c:v>20</c:v>
                </c:pt>
                <c:pt idx="7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72-416A-830E-BC7758D0B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8.60'!$U$8:$Y$8</c:f>
              <c:numCache>
                <c:formatCode>#,##0</c:formatCode>
                <c:ptCount val="5"/>
                <c:pt idx="1">
                  <c:v>31227</c:v>
                </c:pt>
                <c:pt idx="2">
                  <c:v>32068.06</c:v>
                </c:pt>
                <c:pt idx="3">
                  <c:v>32196.32</c:v>
                </c:pt>
                <c:pt idx="4">
                  <c:v>33396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D6-47C8-918E-B0153596B0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D6-47C8-918E-B0153596B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8.60'!$V$4:$Z$4</c:f>
              <c:numCache>
                <c:formatCode>#,##0</c:formatCode>
                <c:ptCount val="5"/>
                <c:pt idx="0">
                  <c:v>4443</c:v>
                </c:pt>
                <c:pt idx="1">
                  <c:v>4445</c:v>
                </c:pt>
                <c:pt idx="2">
                  <c:v>4732</c:v>
                </c:pt>
                <c:pt idx="3">
                  <c:v>5237</c:v>
                </c:pt>
                <c:pt idx="4">
                  <c:v>5120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8-4827-B6EA-020815D36186}"/>
            </c:ext>
          </c:extLst>
        </c:ser>
        <c:ser>
          <c:idx val="1"/>
          <c:order val="1"/>
          <c:tx>
            <c:strRef>
              <c:f>'Table 8.60'!$S$7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8.60'!$V$7:$Z$7</c:f>
              <c:numCache>
                <c:formatCode>#,##0</c:formatCode>
                <c:ptCount val="5"/>
                <c:pt idx="0">
                  <c:v>3021</c:v>
                </c:pt>
                <c:pt idx="1">
                  <c:v>3052</c:v>
                </c:pt>
                <c:pt idx="2">
                  <c:v>3221</c:v>
                </c:pt>
                <c:pt idx="3">
                  <c:v>3510</c:v>
                </c:pt>
                <c:pt idx="4">
                  <c:v>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8-4827-B6EA-020815D36186}"/>
            </c:ext>
          </c:extLst>
        </c:ser>
        <c:ser>
          <c:idx val="2"/>
          <c:order val="2"/>
          <c:tx>
            <c:strRef>
              <c:f>'Table 8.60'!$S$11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8.60'!$V$11:$Z$11</c:f>
              <c:numCache>
                <c:formatCode>#,##0</c:formatCode>
                <c:ptCount val="5"/>
                <c:pt idx="0">
                  <c:v>3474</c:v>
                </c:pt>
                <c:pt idx="1">
                  <c:v>3501</c:v>
                </c:pt>
                <c:pt idx="2">
                  <c:v>3778</c:v>
                </c:pt>
                <c:pt idx="3">
                  <c:v>4199</c:v>
                </c:pt>
                <c:pt idx="4">
                  <c:v>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18-4827-B6EA-020815D36186}"/>
            </c:ext>
          </c:extLst>
        </c:ser>
        <c:ser>
          <c:idx val="3"/>
          <c:order val="3"/>
          <c:tx>
            <c:strRef>
              <c:f>'Table 8.60'!$S$12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8.60'!$V$12:$Z$12</c:f>
              <c:numCache>
                <c:formatCode>#,##0</c:formatCode>
                <c:ptCount val="5"/>
                <c:pt idx="0">
                  <c:v>969</c:v>
                </c:pt>
                <c:pt idx="1">
                  <c:v>944</c:v>
                </c:pt>
                <c:pt idx="2">
                  <c:v>954</c:v>
                </c:pt>
                <c:pt idx="3">
                  <c:v>1034</c:v>
                </c:pt>
                <c:pt idx="4">
                  <c:v>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18-4827-B6EA-020815D36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8.60'!$AB$15:$AB$33</c:f>
              <c:numCache>
                <c:formatCode>0.0%</c:formatCode>
                <c:ptCount val="19"/>
                <c:pt idx="0">
                  <c:v>0.13942119671490028</c:v>
                </c:pt>
                <c:pt idx="1">
                  <c:v>4.692999608916699E-3</c:v>
                </c:pt>
                <c:pt idx="2">
                  <c:v>6.9221744231521318E-2</c:v>
                </c:pt>
                <c:pt idx="3">
                  <c:v>6.4528744622604616E-3</c:v>
                </c:pt>
                <c:pt idx="4">
                  <c:v>6.315995307000391E-2</c:v>
                </c:pt>
                <c:pt idx="5">
                  <c:v>2.5615956198670315E-2</c:v>
                </c:pt>
                <c:pt idx="6">
                  <c:v>6.6288619475948371E-2</c:v>
                </c:pt>
                <c:pt idx="7">
                  <c:v>4.125928822839265E-2</c:v>
                </c:pt>
                <c:pt idx="8">
                  <c:v>4.575674618693782E-2</c:v>
                </c:pt>
                <c:pt idx="9">
                  <c:v>5.0840829096597574E-3</c:v>
                </c:pt>
                <c:pt idx="10">
                  <c:v>2.6007039499413374E-2</c:v>
                </c:pt>
                <c:pt idx="11">
                  <c:v>1.349237387563551E-2</c:v>
                </c:pt>
                <c:pt idx="12">
                  <c:v>2.8549080954243255E-2</c:v>
                </c:pt>
                <c:pt idx="13">
                  <c:v>5.5533828705514272E-2</c:v>
                </c:pt>
                <c:pt idx="14">
                  <c:v>9.4055533828705518E-2</c:v>
                </c:pt>
                <c:pt idx="15">
                  <c:v>4.6929996089166995E-2</c:v>
                </c:pt>
                <c:pt idx="16">
                  <c:v>0.10598357450136879</c:v>
                </c:pt>
                <c:pt idx="17">
                  <c:v>2.0531873289010558E-2</c:v>
                </c:pt>
                <c:pt idx="18">
                  <c:v>2.7571372702385608E-2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7-49DF-8030-DB56F01FA50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77-49DF-8030-DB56F01F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8.60'!$Z$44:$Z$60</c:f>
              <c:numCache>
                <c:formatCode>#,##0</c:formatCode>
                <c:ptCount val="17"/>
                <c:pt idx="0">
                  <c:v>4</c:v>
                </c:pt>
                <c:pt idx="1">
                  <c:v>54</c:v>
                </c:pt>
                <c:pt idx="2">
                  <c:v>166</c:v>
                </c:pt>
                <c:pt idx="3">
                  <c:v>202</c:v>
                </c:pt>
                <c:pt idx="4">
                  <c:v>226</c:v>
                </c:pt>
                <c:pt idx="5">
                  <c:v>165</c:v>
                </c:pt>
                <c:pt idx="6">
                  <c:v>181</c:v>
                </c:pt>
                <c:pt idx="7">
                  <c:v>229</c:v>
                </c:pt>
                <c:pt idx="8">
                  <c:v>277</c:v>
                </c:pt>
                <c:pt idx="9">
                  <c:v>268</c:v>
                </c:pt>
                <c:pt idx="10">
                  <c:v>292</c:v>
                </c:pt>
                <c:pt idx="11">
                  <c:v>263</c:v>
                </c:pt>
                <c:pt idx="12">
                  <c:v>184</c:v>
                </c:pt>
                <c:pt idx="13">
                  <c:v>81</c:v>
                </c:pt>
                <c:pt idx="14">
                  <c:v>32</c:v>
                </c:pt>
                <c:pt idx="15">
                  <c:v>15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3A-4993-A2CC-5DF39A569DB6}"/>
            </c:ext>
          </c:extLst>
        </c:ser>
        <c:ser>
          <c:idx val="1"/>
          <c:order val="1"/>
          <c:tx>
            <c:strRef>
              <c:f>'Table 8.60'!$S$62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8.60'!$Z$63:$Z$79</c:f>
              <c:numCache>
                <c:formatCode>#,##0</c:formatCode>
                <c:ptCount val="17"/>
                <c:pt idx="0">
                  <c:v>3</c:v>
                </c:pt>
                <c:pt idx="1">
                  <c:v>57</c:v>
                </c:pt>
                <c:pt idx="2">
                  <c:v>151</c:v>
                </c:pt>
                <c:pt idx="3">
                  <c:v>213</c:v>
                </c:pt>
                <c:pt idx="4">
                  <c:v>195</c:v>
                </c:pt>
                <c:pt idx="5">
                  <c:v>179</c:v>
                </c:pt>
                <c:pt idx="6">
                  <c:v>184</c:v>
                </c:pt>
                <c:pt idx="7">
                  <c:v>234</c:v>
                </c:pt>
                <c:pt idx="8">
                  <c:v>262</c:v>
                </c:pt>
                <c:pt idx="9">
                  <c:v>253</c:v>
                </c:pt>
                <c:pt idx="10">
                  <c:v>262</c:v>
                </c:pt>
                <c:pt idx="11">
                  <c:v>236</c:v>
                </c:pt>
                <c:pt idx="12">
                  <c:v>131</c:v>
                </c:pt>
                <c:pt idx="13">
                  <c:v>57</c:v>
                </c:pt>
                <c:pt idx="14">
                  <c:v>24</c:v>
                </c:pt>
                <c:pt idx="15">
                  <c:v>7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3A-4993-A2CC-5DF39A569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8.60'!$Z$83:$Z$90</c:f>
              <c:numCache>
                <c:formatCode>#,##0</c:formatCode>
                <c:ptCount val="8"/>
                <c:pt idx="0">
                  <c:v>162</c:v>
                </c:pt>
                <c:pt idx="1">
                  <c:v>107</c:v>
                </c:pt>
                <c:pt idx="2">
                  <c:v>304</c:v>
                </c:pt>
                <c:pt idx="3">
                  <c:v>99</c:v>
                </c:pt>
                <c:pt idx="4">
                  <c:v>35</c:v>
                </c:pt>
                <c:pt idx="5">
                  <c:v>56</c:v>
                </c:pt>
                <c:pt idx="6">
                  <c:v>219</c:v>
                </c:pt>
                <c:pt idx="7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C-4E76-B97B-865C621D8765}"/>
            </c:ext>
          </c:extLst>
        </c:ser>
        <c:ser>
          <c:idx val="1"/>
          <c:order val="1"/>
          <c:tx>
            <c:strRef>
              <c:f>'Table 8.60'!$S$92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8.60'!$Z$93:$Z$100</c:f>
              <c:numCache>
                <c:formatCode>#,##0</c:formatCode>
                <c:ptCount val="8"/>
                <c:pt idx="0">
                  <c:v>113</c:v>
                </c:pt>
                <c:pt idx="1">
                  <c:v>287</c:v>
                </c:pt>
                <c:pt idx="2">
                  <c:v>75</c:v>
                </c:pt>
                <c:pt idx="3">
                  <c:v>252</c:v>
                </c:pt>
                <c:pt idx="4">
                  <c:v>234</c:v>
                </c:pt>
                <c:pt idx="5">
                  <c:v>135</c:v>
                </c:pt>
                <c:pt idx="6">
                  <c:v>17</c:v>
                </c:pt>
                <c:pt idx="7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4C-4E76-B97B-865C621D8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8.1'!$V$4:$Z$4</c:f>
              <c:numCache>
                <c:formatCode>#,##0</c:formatCode>
                <c:ptCount val="5"/>
                <c:pt idx="0">
                  <c:v>9721</c:v>
                </c:pt>
                <c:pt idx="1">
                  <c:v>9777</c:v>
                </c:pt>
                <c:pt idx="2">
                  <c:v>10532</c:v>
                </c:pt>
                <c:pt idx="3">
                  <c:v>11075</c:v>
                </c:pt>
                <c:pt idx="4">
                  <c:v>11183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20-45BA-B08E-6C07B21BB1F6}"/>
            </c:ext>
          </c:extLst>
        </c:ser>
        <c:ser>
          <c:idx val="1"/>
          <c:order val="1"/>
          <c:tx>
            <c:strRef>
              <c:f>'Table 8.1'!$S$7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8.1'!$V$7:$Z$7</c:f>
              <c:numCache>
                <c:formatCode>#,##0</c:formatCode>
                <c:ptCount val="5"/>
                <c:pt idx="0">
                  <c:v>6491</c:v>
                </c:pt>
                <c:pt idx="1">
                  <c:v>6485</c:v>
                </c:pt>
                <c:pt idx="2">
                  <c:v>6826</c:v>
                </c:pt>
                <c:pt idx="3">
                  <c:v>7278</c:v>
                </c:pt>
                <c:pt idx="4">
                  <c:v>7221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20-45BA-B08E-6C07B21BB1F6}"/>
            </c:ext>
          </c:extLst>
        </c:ser>
        <c:ser>
          <c:idx val="2"/>
          <c:order val="2"/>
          <c:tx>
            <c:strRef>
              <c:f>'Table 8.1'!$S$11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8.1'!$V$11:$Z$11</c:f>
              <c:numCache>
                <c:formatCode>#,##0</c:formatCode>
                <c:ptCount val="5"/>
                <c:pt idx="0">
                  <c:v>8077</c:v>
                </c:pt>
                <c:pt idx="1">
                  <c:v>8161</c:v>
                </c:pt>
                <c:pt idx="2">
                  <c:v>8785</c:v>
                </c:pt>
                <c:pt idx="3">
                  <c:v>9232</c:v>
                </c:pt>
                <c:pt idx="4">
                  <c:v>9370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20-45BA-B08E-6C07B21BB1F6}"/>
            </c:ext>
          </c:extLst>
        </c:ser>
        <c:ser>
          <c:idx val="3"/>
          <c:order val="3"/>
          <c:tx>
            <c:strRef>
              <c:f>'Table 8.1'!$S$12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8.1'!$V$12:$Z$12</c:f>
              <c:numCache>
                <c:formatCode>#,##0</c:formatCode>
                <c:ptCount val="5"/>
                <c:pt idx="0">
                  <c:v>1647</c:v>
                </c:pt>
                <c:pt idx="1">
                  <c:v>1615</c:v>
                </c:pt>
                <c:pt idx="2">
                  <c:v>1747</c:v>
                </c:pt>
                <c:pt idx="3">
                  <c:v>1844</c:v>
                </c:pt>
                <c:pt idx="4">
                  <c:v>1809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20-45BA-B08E-6C07B21BB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8.6'!$V$8:$Z$8</c:f>
              <c:numCache>
                <c:formatCode>#,##0</c:formatCode>
                <c:ptCount val="5"/>
                <c:pt idx="0">
                  <c:v>37030.75</c:v>
                </c:pt>
                <c:pt idx="1">
                  <c:v>39056</c:v>
                </c:pt>
                <c:pt idx="2">
                  <c:v>38668</c:v>
                </c:pt>
                <c:pt idx="3">
                  <c:v>41672.93</c:v>
                </c:pt>
                <c:pt idx="4">
                  <c:v>41635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40-47B3-98B6-1514E2F241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40-47B3-98B6-1514E2F24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8.60'!$V$8:$Z$8</c:f>
              <c:numCache>
                <c:formatCode>#,##0</c:formatCode>
                <c:ptCount val="5"/>
                <c:pt idx="0">
                  <c:v>31227</c:v>
                </c:pt>
                <c:pt idx="1">
                  <c:v>32068.06</c:v>
                </c:pt>
                <c:pt idx="2">
                  <c:v>32196.32</c:v>
                </c:pt>
                <c:pt idx="3">
                  <c:v>33396</c:v>
                </c:pt>
                <c:pt idx="4">
                  <c:v>35968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4-4155-B7E0-4D110CEF0F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74-4155-B7E0-4D110CEF0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8.61'!$U$4:$Y$4</c:f>
              <c:numCache>
                <c:formatCode>#,##0</c:formatCode>
                <c:ptCount val="5"/>
                <c:pt idx="1">
                  <c:v>2079</c:v>
                </c:pt>
                <c:pt idx="2">
                  <c:v>1946</c:v>
                </c:pt>
                <c:pt idx="3">
                  <c:v>2037</c:v>
                </c:pt>
                <c:pt idx="4">
                  <c:v>2130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56-491F-83E2-37CFFB6090F0}"/>
            </c:ext>
          </c:extLst>
        </c:ser>
        <c:ser>
          <c:idx val="1"/>
          <c:order val="1"/>
          <c:tx>
            <c:strRef>
              <c:f>'Table 8.61'!$S$7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8.61'!$U$7:$Y$7</c:f>
              <c:numCache>
                <c:formatCode>#,##0</c:formatCode>
                <c:ptCount val="5"/>
                <c:pt idx="1">
                  <c:v>1482</c:v>
                </c:pt>
                <c:pt idx="2">
                  <c:v>1454</c:v>
                </c:pt>
                <c:pt idx="3">
                  <c:v>1451</c:v>
                </c:pt>
                <c:pt idx="4">
                  <c:v>1491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56-491F-83E2-37CFFB6090F0}"/>
            </c:ext>
          </c:extLst>
        </c:ser>
        <c:ser>
          <c:idx val="2"/>
          <c:order val="2"/>
          <c:tx>
            <c:strRef>
              <c:f>'Table 8.61'!$S$11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8.61'!$U$11:$Y$11</c:f>
              <c:numCache>
                <c:formatCode>#,##0</c:formatCode>
                <c:ptCount val="5"/>
                <c:pt idx="1">
                  <c:v>1757</c:v>
                </c:pt>
                <c:pt idx="2">
                  <c:v>1632</c:v>
                </c:pt>
                <c:pt idx="3">
                  <c:v>1735</c:v>
                </c:pt>
                <c:pt idx="4">
                  <c:v>1792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56-491F-83E2-37CFFB6090F0}"/>
            </c:ext>
          </c:extLst>
        </c:ser>
        <c:ser>
          <c:idx val="3"/>
          <c:order val="3"/>
          <c:tx>
            <c:strRef>
              <c:f>'Table 8.61'!$S$12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8.61'!$U$12:$Y$12</c:f>
              <c:numCache>
                <c:formatCode>#,##0</c:formatCode>
                <c:ptCount val="5"/>
                <c:pt idx="1">
                  <c:v>317</c:v>
                </c:pt>
                <c:pt idx="2">
                  <c:v>309</c:v>
                </c:pt>
                <c:pt idx="3">
                  <c:v>302</c:v>
                </c:pt>
                <c:pt idx="4">
                  <c:v>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56-491F-83E2-37CFFB60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8.61'!$AB$15:$AB$33</c:f>
              <c:numCache>
                <c:formatCode>0.0%</c:formatCode>
                <c:ptCount val="19"/>
                <c:pt idx="0">
                  <c:v>2.0952380952380951E-2</c:v>
                </c:pt>
                <c:pt idx="1">
                  <c:v>0</c:v>
                </c:pt>
                <c:pt idx="2">
                  <c:v>2.3809523809523808E-2</c:v>
                </c:pt>
                <c:pt idx="3">
                  <c:v>2.3809523809523812E-3</c:v>
                </c:pt>
                <c:pt idx="4">
                  <c:v>6.8095238095238098E-2</c:v>
                </c:pt>
                <c:pt idx="5">
                  <c:v>1.380952380952381E-2</c:v>
                </c:pt>
                <c:pt idx="6">
                  <c:v>6.3809523809523816E-2</c:v>
                </c:pt>
                <c:pt idx="7">
                  <c:v>9.4761904761904756E-2</c:v>
                </c:pt>
                <c:pt idx="8">
                  <c:v>3.8571428571428569E-2</c:v>
                </c:pt>
                <c:pt idx="9">
                  <c:v>1.2857142857142857E-2</c:v>
                </c:pt>
                <c:pt idx="10">
                  <c:v>4.8571428571428571E-2</c:v>
                </c:pt>
                <c:pt idx="11">
                  <c:v>2.4761904761904763E-2</c:v>
                </c:pt>
                <c:pt idx="12">
                  <c:v>9.0476190476190474E-2</c:v>
                </c:pt>
                <c:pt idx="13">
                  <c:v>5.7142857142857141E-2</c:v>
                </c:pt>
                <c:pt idx="14">
                  <c:v>9.285714285714286E-2</c:v>
                </c:pt>
                <c:pt idx="15">
                  <c:v>8.9047619047619042E-2</c:v>
                </c:pt>
                <c:pt idx="16">
                  <c:v>0.1280952380952381</c:v>
                </c:pt>
                <c:pt idx="17">
                  <c:v>3.1428571428571431E-2</c:v>
                </c:pt>
                <c:pt idx="18">
                  <c:v>3.3333333333333333E-2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F-48B7-81EB-4D4712564C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2F-48B7-81EB-4D4712564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8.61'!$Y$44:$Y$60</c:f>
              <c:numCache>
                <c:formatCode>#,##0</c:formatCode>
                <c:ptCount val="17"/>
                <c:pt idx="0">
                  <c:v>0</c:v>
                </c:pt>
                <c:pt idx="1">
                  <c:v>15</c:v>
                </c:pt>
                <c:pt idx="2">
                  <c:v>75</c:v>
                </c:pt>
                <c:pt idx="3">
                  <c:v>71</c:v>
                </c:pt>
                <c:pt idx="4">
                  <c:v>70</c:v>
                </c:pt>
                <c:pt idx="5">
                  <c:v>78</c:v>
                </c:pt>
                <c:pt idx="6">
                  <c:v>55</c:v>
                </c:pt>
                <c:pt idx="7">
                  <c:v>70</c:v>
                </c:pt>
                <c:pt idx="8">
                  <c:v>70</c:v>
                </c:pt>
                <c:pt idx="9">
                  <c:v>95</c:v>
                </c:pt>
                <c:pt idx="10">
                  <c:v>91</c:v>
                </c:pt>
                <c:pt idx="11">
                  <c:v>132</c:v>
                </c:pt>
                <c:pt idx="12">
                  <c:v>87</c:v>
                </c:pt>
                <c:pt idx="13">
                  <c:v>41</c:v>
                </c:pt>
                <c:pt idx="14">
                  <c:v>26</c:v>
                </c:pt>
                <c:pt idx="15">
                  <c:v>18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7-4866-A7F1-0F524631B95A}"/>
            </c:ext>
          </c:extLst>
        </c:ser>
        <c:ser>
          <c:idx val="1"/>
          <c:order val="1"/>
          <c:tx>
            <c:strRef>
              <c:f>'Table 8.61'!$S$62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8.61'!$Y$63:$Y$79</c:f>
              <c:numCache>
                <c:formatCode>#,##0</c:formatCode>
                <c:ptCount val="17"/>
                <c:pt idx="0">
                  <c:v>0</c:v>
                </c:pt>
                <c:pt idx="1">
                  <c:v>31</c:v>
                </c:pt>
                <c:pt idx="2">
                  <c:v>73</c:v>
                </c:pt>
                <c:pt idx="3">
                  <c:v>78</c:v>
                </c:pt>
                <c:pt idx="4">
                  <c:v>81</c:v>
                </c:pt>
                <c:pt idx="5">
                  <c:v>67</c:v>
                </c:pt>
                <c:pt idx="6">
                  <c:v>70</c:v>
                </c:pt>
                <c:pt idx="7">
                  <c:v>78</c:v>
                </c:pt>
                <c:pt idx="8">
                  <c:v>94</c:v>
                </c:pt>
                <c:pt idx="9">
                  <c:v>137</c:v>
                </c:pt>
                <c:pt idx="10">
                  <c:v>129</c:v>
                </c:pt>
                <c:pt idx="11">
                  <c:v>152</c:v>
                </c:pt>
                <c:pt idx="12">
                  <c:v>64</c:v>
                </c:pt>
                <c:pt idx="13">
                  <c:v>38</c:v>
                </c:pt>
                <c:pt idx="14">
                  <c:v>23</c:v>
                </c:pt>
                <c:pt idx="15">
                  <c:v>12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7-4866-A7F1-0F524631B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8.61'!$Y$83:$Y$90</c:f>
              <c:numCache>
                <c:formatCode>#,##0</c:formatCode>
                <c:ptCount val="8"/>
                <c:pt idx="0">
                  <c:v>104</c:v>
                </c:pt>
                <c:pt idx="1">
                  <c:v>157</c:v>
                </c:pt>
                <c:pt idx="2">
                  <c:v>72</c:v>
                </c:pt>
                <c:pt idx="3">
                  <c:v>57</c:v>
                </c:pt>
                <c:pt idx="4">
                  <c:v>30</c:v>
                </c:pt>
                <c:pt idx="5">
                  <c:v>33</c:v>
                </c:pt>
                <c:pt idx="6">
                  <c:v>27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13-4F6B-9519-06AD1EB8ED18}"/>
            </c:ext>
          </c:extLst>
        </c:ser>
        <c:ser>
          <c:idx val="1"/>
          <c:order val="1"/>
          <c:tx>
            <c:strRef>
              <c:f>'Table 8.61'!$S$92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8.61'!$Y$93:$Y$100</c:f>
              <c:numCache>
                <c:formatCode>#,##0</c:formatCode>
                <c:ptCount val="8"/>
                <c:pt idx="0">
                  <c:v>81</c:v>
                </c:pt>
                <c:pt idx="1">
                  <c:v>207</c:v>
                </c:pt>
                <c:pt idx="2">
                  <c:v>15</c:v>
                </c:pt>
                <c:pt idx="3">
                  <c:v>94</c:v>
                </c:pt>
                <c:pt idx="4">
                  <c:v>121</c:v>
                </c:pt>
                <c:pt idx="5">
                  <c:v>53</c:v>
                </c:pt>
                <c:pt idx="6">
                  <c:v>0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13-4F6B-9519-06AD1EB8E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8.61'!$U$8:$Y$8</c:f>
              <c:numCache>
                <c:formatCode>#,##0</c:formatCode>
                <c:ptCount val="5"/>
                <c:pt idx="1">
                  <c:v>30427.5</c:v>
                </c:pt>
                <c:pt idx="2">
                  <c:v>33045.5</c:v>
                </c:pt>
                <c:pt idx="3">
                  <c:v>30184.07</c:v>
                </c:pt>
                <c:pt idx="4">
                  <c:v>30866.73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2-4480-9E14-029CC2CEE9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02-4480-9E14-029CC2CEE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8.61'!$V$4:$Z$4</c:f>
              <c:numCache>
                <c:formatCode>#,##0</c:formatCode>
                <c:ptCount val="5"/>
                <c:pt idx="0">
                  <c:v>2079</c:v>
                </c:pt>
                <c:pt idx="1">
                  <c:v>1946</c:v>
                </c:pt>
                <c:pt idx="2">
                  <c:v>2037</c:v>
                </c:pt>
                <c:pt idx="3">
                  <c:v>2130</c:v>
                </c:pt>
                <c:pt idx="4">
                  <c:v>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5-4CD1-A343-E5788035679E}"/>
            </c:ext>
          </c:extLst>
        </c:ser>
        <c:ser>
          <c:idx val="1"/>
          <c:order val="1"/>
          <c:tx>
            <c:strRef>
              <c:f>'Table 8.61'!$S$7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8.61'!$V$7:$Z$7</c:f>
              <c:numCache>
                <c:formatCode>#,##0</c:formatCode>
                <c:ptCount val="5"/>
                <c:pt idx="0">
                  <c:v>1482</c:v>
                </c:pt>
                <c:pt idx="1">
                  <c:v>1454</c:v>
                </c:pt>
                <c:pt idx="2">
                  <c:v>1451</c:v>
                </c:pt>
                <c:pt idx="3">
                  <c:v>1491</c:v>
                </c:pt>
                <c:pt idx="4">
                  <c:v>1503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5-4CD1-A343-E5788035679E}"/>
            </c:ext>
          </c:extLst>
        </c:ser>
        <c:ser>
          <c:idx val="2"/>
          <c:order val="2"/>
          <c:tx>
            <c:strRef>
              <c:f>'Table 8.61'!$S$11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8.61'!$V$11:$Z$11</c:f>
              <c:numCache>
                <c:formatCode>#,##0</c:formatCode>
                <c:ptCount val="5"/>
                <c:pt idx="0">
                  <c:v>1757</c:v>
                </c:pt>
                <c:pt idx="1">
                  <c:v>1632</c:v>
                </c:pt>
                <c:pt idx="2">
                  <c:v>1735</c:v>
                </c:pt>
                <c:pt idx="3">
                  <c:v>1792</c:v>
                </c:pt>
                <c:pt idx="4">
                  <c:v>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5-4CD1-A343-E5788035679E}"/>
            </c:ext>
          </c:extLst>
        </c:ser>
        <c:ser>
          <c:idx val="3"/>
          <c:order val="3"/>
          <c:tx>
            <c:strRef>
              <c:f>'Table 8.61'!$S$12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8.61'!$V$12:$Z$12</c:f>
              <c:numCache>
                <c:formatCode>#,##0</c:formatCode>
                <c:ptCount val="5"/>
                <c:pt idx="0">
                  <c:v>317</c:v>
                </c:pt>
                <c:pt idx="1">
                  <c:v>309</c:v>
                </c:pt>
                <c:pt idx="2">
                  <c:v>302</c:v>
                </c:pt>
                <c:pt idx="3">
                  <c:v>337</c:v>
                </c:pt>
                <c:pt idx="4">
                  <c:v>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45-4CD1-A343-E57880356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8.61'!$AB$15:$AB$33</c:f>
              <c:numCache>
                <c:formatCode>0.0%</c:formatCode>
                <c:ptCount val="19"/>
                <c:pt idx="0">
                  <c:v>2.0952380952380951E-2</c:v>
                </c:pt>
                <c:pt idx="1">
                  <c:v>0</c:v>
                </c:pt>
                <c:pt idx="2">
                  <c:v>2.3809523809523808E-2</c:v>
                </c:pt>
                <c:pt idx="3">
                  <c:v>2.3809523809523812E-3</c:v>
                </c:pt>
                <c:pt idx="4">
                  <c:v>6.8095238095238098E-2</c:v>
                </c:pt>
                <c:pt idx="5">
                  <c:v>1.380952380952381E-2</c:v>
                </c:pt>
                <c:pt idx="6">
                  <c:v>6.3809523809523816E-2</c:v>
                </c:pt>
                <c:pt idx="7">
                  <c:v>9.4761904761904756E-2</c:v>
                </c:pt>
                <c:pt idx="8">
                  <c:v>3.8571428571428569E-2</c:v>
                </c:pt>
                <c:pt idx="9">
                  <c:v>1.2857142857142857E-2</c:v>
                </c:pt>
                <c:pt idx="10">
                  <c:v>4.8571428571428571E-2</c:v>
                </c:pt>
                <c:pt idx="11">
                  <c:v>2.4761904761904763E-2</c:v>
                </c:pt>
                <c:pt idx="12">
                  <c:v>9.0476190476190474E-2</c:v>
                </c:pt>
                <c:pt idx="13">
                  <c:v>5.7142857142857141E-2</c:v>
                </c:pt>
                <c:pt idx="14">
                  <c:v>9.285714285714286E-2</c:v>
                </c:pt>
                <c:pt idx="15">
                  <c:v>8.9047619047619042E-2</c:v>
                </c:pt>
                <c:pt idx="16">
                  <c:v>0.1280952380952381</c:v>
                </c:pt>
                <c:pt idx="17">
                  <c:v>3.1428571428571431E-2</c:v>
                </c:pt>
                <c:pt idx="18">
                  <c:v>3.3333333333333333E-2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C6-49EE-AFAC-2FBB04305C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C6-49EE-AFAC-2FBB04305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8.61'!$Z$44:$Z$60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61</c:v>
                </c:pt>
                <c:pt idx="3">
                  <c:v>98</c:v>
                </c:pt>
                <c:pt idx="4">
                  <c:v>69</c:v>
                </c:pt>
                <c:pt idx="5">
                  <c:v>76</c:v>
                </c:pt>
                <c:pt idx="6">
                  <c:v>58</c:v>
                </c:pt>
                <c:pt idx="7">
                  <c:v>57</c:v>
                </c:pt>
                <c:pt idx="8">
                  <c:v>84</c:v>
                </c:pt>
                <c:pt idx="9">
                  <c:v>78</c:v>
                </c:pt>
                <c:pt idx="10">
                  <c:v>91</c:v>
                </c:pt>
                <c:pt idx="11">
                  <c:v>130</c:v>
                </c:pt>
                <c:pt idx="12">
                  <c:v>85</c:v>
                </c:pt>
                <c:pt idx="13">
                  <c:v>50</c:v>
                </c:pt>
                <c:pt idx="14">
                  <c:v>25</c:v>
                </c:pt>
                <c:pt idx="15">
                  <c:v>18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C-4166-B80A-F4252E9C75DA}"/>
            </c:ext>
          </c:extLst>
        </c:ser>
        <c:ser>
          <c:idx val="1"/>
          <c:order val="1"/>
          <c:tx>
            <c:strRef>
              <c:f>'Table 8.61'!$S$62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8.61'!$Z$63:$Z$79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70</c:v>
                </c:pt>
                <c:pt idx="3">
                  <c:v>84</c:v>
                </c:pt>
                <c:pt idx="4">
                  <c:v>69</c:v>
                </c:pt>
                <c:pt idx="5">
                  <c:v>64</c:v>
                </c:pt>
                <c:pt idx="6">
                  <c:v>57</c:v>
                </c:pt>
                <c:pt idx="7">
                  <c:v>87</c:v>
                </c:pt>
                <c:pt idx="8">
                  <c:v>95</c:v>
                </c:pt>
                <c:pt idx="9">
                  <c:v>118</c:v>
                </c:pt>
                <c:pt idx="10">
                  <c:v>139</c:v>
                </c:pt>
                <c:pt idx="11">
                  <c:v>139</c:v>
                </c:pt>
                <c:pt idx="12">
                  <c:v>78</c:v>
                </c:pt>
                <c:pt idx="13">
                  <c:v>37</c:v>
                </c:pt>
                <c:pt idx="14">
                  <c:v>25</c:v>
                </c:pt>
                <c:pt idx="15">
                  <c:v>8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5C-4166-B80A-F4252E9C7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8.61'!$Z$83:$Z$90</c:f>
              <c:numCache>
                <c:formatCode>#,##0</c:formatCode>
                <c:ptCount val="8"/>
                <c:pt idx="0">
                  <c:v>97</c:v>
                </c:pt>
                <c:pt idx="1">
                  <c:v>156</c:v>
                </c:pt>
                <c:pt idx="2">
                  <c:v>89</c:v>
                </c:pt>
                <c:pt idx="3">
                  <c:v>57</c:v>
                </c:pt>
                <c:pt idx="4">
                  <c:v>35</c:v>
                </c:pt>
                <c:pt idx="5">
                  <c:v>39</c:v>
                </c:pt>
                <c:pt idx="6">
                  <c:v>30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F-42F0-9828-3D45A51E8BC0}"/>
            </c:ext>
          </c:extLst>
        </c:ser>
        <c:ser>
          <c:idx val="1"/>
          <c:order val="1"/>
          <c:tx>
            <c:strRef>
              <c:f>'Table 8.61'!$S$92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8.61'!$Z$93:$Z$100</c:f>
              <c:numCache>
                <c:formatCode>#,##0</c:formatCode>
                <c:ptCount val="8"/>
                <c:pt idx="0">
                  <c:v>79</c:v>
                </c:pt>
                <c:pt idx="1">
                  <c:v>220</c:v>
                </c:pt>
                <c:pt idx="2">
                  <c:v>18</c:v>
                </c:pt>
                <c:pt idx="3">
                  <c:v>91</c:v>
                </c:pt>
                <c:pt idx="4">
                  <c:v>124</c:v>
                </c:pt>
                <c:pt idx="5">
                  <c:v>42</c:v>
                </c:pt>
                <c:pt idx="6">
                  <c:v>0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F-42F0-9828-3D45A51E8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8.7'!$U$4:$Y$4</c:f>
              <c:numCache>
                <c:formatCode>#,##0</c:formatCode>
                <c:ptCount val="5"/>
                <c:pt idx="1">
                  <c:v>75580</c:v>
                </c:pt>
                <c:pt idx="2">
                  <c:v>75688</c:v>
                </c:pt>
                <c:pt idx="3">
                  <c:v>78001</c:v>
                </c:pt>
                <c:pt idx="4">
                  <c:v>79027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F-4D1C-B065-DC2310AE8FE8}"/>
            </c:ext>
          </c:extLst>
        </c:ser>
        <c:ser>
          <c:idx val="1"/>
          <c:order val="1"/>
          <c:tx>
            <c:strRef>
              <c:f>'Table 8.7'!$S$7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8.7'!$U$7:$Y$7</c:f>
              <c:numCache>
                <c:formatCode>#,##0</c:formatCode>
                <c:ptCount val="5"/>
                <c:pt idx="1">
                  <c:v>54703</c:v>
                </c:pt>
                <c:pt idx="2">
                  <c:v>54999</c:v>
                </c:pt>
                <c:pt idx="3">
                  <c:v>56079</c:v>
                </c:pt>
                <c:pt idx="4">
                  <c:v>56881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5F-4D1C-B065-DC2310AE8FE8}"/>
            </c:ext>
          </c:extLst>
        </c:ser>
        <c:ser>
          <c:idx val="2"/>
          <c:order val="2"/>
          <c:tx>
            <c:strRef>
              <c:f>'Table 8.7'!$S$11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8.7'!$U$11:$Y$11</c:f>
              <c:numCache>
                <c:formatCode>#,##0</c:formatCode>
                <c:ptCount val="5"/>
                <c:pt idx="1">
                  <c:v>66888</c:v>
                </c:pt>
                <c:pt idx="2">
                  <c:v>66783</c:v>
                </c:pt>
                <c:pt idx="3">
                  <c:v>68960</c:v>
                </c:pt>
                <c:pt idx="4">
                  <c:v>69918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5F-4D1C-B065-DC2310AE8FE8}"/>
            </c:ext>
          </c:extLst>
        </c:ser>
        <c:ser>
          <c:idx val="3"/>
          <c:order val="3"/>
          <c:tx>
            <c:strRef>
              <c:f>'Table 8.7'!$S$12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8.7'!$U$12:$Y$12</c:f>
              <c:numCache>
                <c:formatCode>#,##0</c:formatCode>
                <c:ptCount val="5"/>
                <c:pt idx="1">
                  <c:v>8690</c:v>
                </c:pt>
                <c:pt idx="2">
                  <c:v>8905</c:v>
                </c:pt>
                <c:pt idx="3">
                  <c:v>9041</c:v>
                </c:pt>
                <c:pt idx="4">
                  <c:v>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5F-4D1C-B065-DC2310AE8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8.61'!$V$8:$Z$8</c:f>
              <c:numCache>
                <c:formatCode>#,##0</c:formatCode>
                <c:ptCount val="5"/>
                <c:pt idx="0">
                  <c:v>30427.5</c:v>
                </c:pt>
                <c:pt idx="1">
                  <c:v>33045.5</c:v>
                </c:pt>
                <c:pt idx="2">
                  <c:v>30184.07</c:v>
                </c:pt>
                <c:pt idx="3">
                  <c:v>30866.73</c:v>
                </c:pt>
                <c:pt idx="4">
                  <c:v>34253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4E-4713-91E4-7D837678518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4E-4713-91E4-7D8376785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8.62'!$U$4:$Y$4</c:f>
              <c:numCache>
                <c:formatCode>#,##0</c:formatCode>
                <c:ptCount val="5"/>
                <c:pt idx="1">
                  <c:v>20086</c:v>
                </c:pt>
                <c:pt idx="2">
                  <c:v>19883</c:v>
                </c:pt>
                <c:pt idx="3">
                  <c:v>20782</c:v>
                </c:pt>
                <c:pt idx="4">
                  <c:v>22183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9-4B7C-AA92-4E6771ECFF23}"/>
            </c:ext>
          </c:extLst>
        </c:ser>
        <c:ser>
          <c:idx val="1"/>
          <c:order val="1"/>
          <c:tx>
            <c:strRef>
              <c:f>'Table 8.62'!$S$7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8.62'!$U$7:$Y$7</c:f>
              <c:numCache>
                <c:formatCode>#,##0</c:formatCode>
                <c:ptCount val="5"/>
                <c:pt idx="1">
                  <c:v>14411</c:v>
                </c:pt>
                <c:pt idx="2">
                  <c:v>14368</c:v>
                </c:pt>
                <c:pt idx="3">
                  <c:v>14892</c:v>
                </c:pt>
                <c:pt idx="4">
                  <c:v>15747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9-4B7C-AA92-4E6771ECFF23}"/>
            </c:ext>
          </c:extLst>
        </c:ser>
        <c:ser>
          <c:idx val="2"/>
          <c:order val="2"/>
          <c:tx>
            <c:strRef>
              <c:f>'Table 8.62'!$S$11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8.62'!$U$11:$Y$11</c:f>
              <c:numCache>
                <c:formatCode>#,##0</c:formatCode>
                <c:ptCount val="5"/>
                <c:pt idx="1">
                  <c:v>15509</c:v>
                </c:pt>
                <c:pt idx="2">
                  <c:v>15376</c:v>
                </c:pt>
                <c:pt idx="3">
                  <c:v>16104</c:v>
                </c:pt>
                <c:pt idx="4">
                  <c:v>17166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9-4B7C-AA92-4E6771ECFF23}"/>
            </c:ext>
          </c:extLst>
        </c:ser>
        <c:ser>
          <c:idx val="3"/>
          <c:order val="3"/>
          <c:tx>
            <c:strRef>
              <c:f>'Table 8.62'!$S$12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8.62'!$U$12:$Y$12</c:f>
              <c:numCache>
                <c:formatCode>#,##0</c:formatCode>
                <c:ptCount val="5"/>
                <c:pt idx="1">
                  <c:v>4578</c:v>
                </c:pt>
                <c:pt idx="2">
                  <c:v>4507</c:v>
                </c:pt>
                <c:pt idx="3">
                  <c:v>4678</c:v>
                </c:pt>
                <c:pt idx="4">
                  <c:v>5016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9-4B7C-AA92-4E6771ECF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8.62'!$AB$15:$AB$33</c:f>
              <c:numCache>
                <c:formatCode>0.0%</c:formatCode>
                <c:ptCount val="19"/>
                <c:pt idx="0">
                  <c:v>8.2396672271882465E-2</c:v>
                </c:pt>
                <c:pt idx="1">
                  <c:v>5.0446942207274977E-3</c:v>
                </c:pt>
                <c:pt idx="2">
                  <c:v>6.7351093017081157E-2</c:v>
                </c:pt>
                <c:pt idx="3">
                  <c:v>9.9566333303832202E-3</c:v>
                </c:pt>
                <c:pt idx="4">
                  <c:v>8.0449597309496412E-2</c:v>
                </c:pt>
                <c:pt idx="5">
                  <c:v>2.9781396583768476E-2</c:v>
                </c:pt>
                <c:pt idx="6">
                  <c:v>8.0670855827949375E-2</c:v>
                </c:pt>
                <c:pt idx="7">
                  <c:v>5.2261262058589254E-2</c:v>
                </c:pt>
                <c:pt idx="8">
                  <c:v>3.0666430657580318E-2</c:v>
                </c:pt>
                <c:pt idx="9">
                  <c:v>6.8147623683511814E-3</c:v>
                </c:pt>
                <c:pt idx="10">
                  <c:v>2.6683777325427028E-2</c:v>
                </c:pt>
                <c:pt idx="11">
                  <c:v>1.4603062217895389E-2</c:v>
                </c:pt>
                <c:pt idx="12">
                  <c:v>4.3632179838923799E-2</c:v>
                </c:pt>
                <c:pt idx="13">
                  <c:v>6.6554562350650506E-2</c:v>
                </c:pt>
                <c:pt idx="14">
                  <c:v>7.7307726347464384E-2</c:v>
                </c:pt>
                <c:pt idx="15">
                  <c:v>5.2438268873351623E-2</c:v>
                </c:pt>
                <c:pt idx="16">
                  <c:v>0.11107177626338614</c:v>
                </c:pt>
                <c:pt idx="17">
                  <c:v>1.9647756438622887E-2</c:v>
                </c:pt>
                <c:pt idx="18">
                  <c:v>3.3985308434374722E-2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7-4B39-AAD3-7DDE8C432E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7-4B39-AAD3-7DDE8C432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8.62'!$Y$44:$Y$60</c:f>
              <c:numCache>
                <c:formatCode>#,##0</c:formatCode>
                <c:ptCount val="17"/>
                <c:pt idx="0">
                  <c:v>2</c:v>
                </c:pt>
                <c:pt idx="1">
                  <c:v>227</c:v>
                </c:pt>
                <c:pt idx="2">
                  <c:v>608</c:v>
                </c:pt>
                <c:pt idx="3">
                  <c:v>915</c:v>
                </c:pt>
                <c:pt idx="4">
                  <c:v>940</c:v>
                </c:pt>
                <c:pt idx="5">
                  <c:v>1015</c:v>
                </c:pt>
                <c:pt idx="6">
                  <c:v>907</c:v>
                </c:pt>
                <c:pt idx="7">
                  <c:v>958</c:v>
                </c:pt>
                <c:pt idx="8">
                  <c:v>1123</c:v>
                </c:pt>
                <c:pt idx="9">
                  <c:v>1182</c:v>
                </c:pt>
                <c:pt idx="10">
                  <c:v>1186</c:v>
                </c:pt>
                <c:pt idx="11">
                  <c:v>1019</c:v>
                </c:pt>
                <c:pt idx="12">
                  <c:v>622</c:v>
                </c:pt>
                <c:pt idx="13">
                  <c:v>316</c:v>
                </c:pt>
                <c:pt idx="14">
                  <c:v>132</c:v>
                </c:pt>
                <c:pt idx="15">
                  <c:v>81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6-4858-AC15-9FCF10DD66B6}"/>
            </c:ext>
          </c:extLst>
        </c:ser>
        <c:ser>
          <c:idx val="1"/>
          <c:order val="1"/>
          <c:tx>
            <c:strRef>
              <c:f>'Table 8.62'!$S$62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8.62'!$Y$63:$Y$79</c:f>
              <c:numCache>
                <c:formatCode>#,##0</c:formatCode>
                <c:ptCount val="17"/>
                <c:pt idx="0">
                  <c:v>12</c:v>
                </c:pt>
                <c:pt idx="1">
                  <c:v>224</c:v>
                </c:pt>
                <c:pt idx="2">
                  <c:v>650</c:v>
                </c:pt>
                <c:pt idx="3">
                  <c:v>841</c:v>
                </c:pt>
                <c:pt idx="4">
                  <c:v>973</c:v>
                </c:pt>
                <c:pt idx="5">
                  <c:v>867</c:v>
                </c:pt>
                <c:pt idx="6">
                  <c:v>848</c:v>
                </c:pt>
                <c:pt idx="7">
                  <c:v>923</c:v>
                </c:pt>
                <c:pt idx="8">
                  <c:v>1309</c:v>
                </c:pt>
                <c:pt idx="9">
                  <c:v>1136</c:v>
                </c:pt>
                <c:pt idx="10">
                  <c:v>1222</c:v>
                </c:pt>
                <c:pt idx="11">
                  <c:v>935</c:v>
                </c:pt>
                <c:pt idx="12">
                  <c:v>505</c:v>
                </c:pt>
                <c:pt idx="13">
                  <c:v>225</c:v>
                </c:pt>
                <c:pt idx="14">
                  <c:v>118</c:v>
                </c:pt>
                <c:pt idx="15">
                  <c:v>64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6-4858-AC15-9FCF10DD6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8.62'!$Y$83:$Y$90</c:f>
              <c:numCache>
                <c:formatCode>#,##0</c:formatCode>
                <c:ptCount val="8"/>
                <c:pt idx="0">
                  <c:v>732</c:v>
                </c:pt>
                <c:pt idx="1">
                  <c:v>664</c:v>
                </c:pt>
                <c:pt idx="2">
                  <c:v>1371</c:v>
                </c:pt>
                <c:pt idx="3">
                  <c:v>323</c:v>
                </c:pt>
                <c:pt idx="4">
                  <c:v>198</c:v>
                </c:pt>
                <c:pt idx="5">
                  <c:v>346</c:v>
                </c:pt>
                <c:pt idx="6">
                  <c:v>814</c:v>
                </c:pt>
                <c:pt idx="7">
                  <c:v>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3-4DB9-A245-58E3FE710B4B}"/>
            </c:ext>
          </c:extLst>
        </c:ser>
        <c:ser>
          <c:idx val="1"/>
          <c:order val="1"/>
          <c:tx>
            <c:strRef>
              <c:f>'Table 8.62'!$S$92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8.62'!$Y$93:$Y$100</c:f>
              <c:numCache>
                <c:formatCode>#,##0</c:formatCode>
                <c:ptCount val="8"/>
                <c:pt idx="0">
                  <c:v>544</c:v>
                </c:pt>
                <c:pt idx="1">
                  <c:v>1352</c:v>
                </c:pt>
                <c:pt idx="2">
                  <c:v>288</c:v>
                </c:pt>
                <c:pt idx="3">
                  <c:v>1036</c:v>
                </c:pt>
                <c:pt idx="4">
                  <c:v>1024</c:v>
                </c:pt>
                <c:pt idx="5">
                  <c:v>782</c:v>
                </c:pt>
                <c:pt idx="6">
                  <c:v>55</c:v>
                </c:pt>
                <c:pt idx="7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3-4DB9-A245-58E3FE710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8.62'!$U$8:$Y$8</c:f>
              <c:numCache>
                <c:formatCode>#,##0</c:formatCode>
                <c:ptCount val="5"/>
                <c:pt idx="1">
                  <c:v>33264</c:v>
                </c:pt>
                <c:pt idx="2">
                  <c:v>34543</c:v>
                </c:pt>
                <c:pt idx="3">
                  <c:v>34869.550000000003</c:v>
                </c:pt>
                <c:pt idx="4">
                  <c:v>37434.67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2-48A9-B3E8-4469226943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2-48A9-B3E8-446922694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8.62'!$V$4:$Z$4</c:f>
              <c:numCache>
                <c:formatCode>#,##0</c:formatCode>
                <c:ptCount val="5"/>
                <c:pt idx="0">
                  <c:v>20086</c:v>
                </c:pt>
                <c:pt idx="1">
                  <c:v>19883</c:v>
                </c:pt>
                <c:pt idx="2">
                  <c:v>20782</c:v>
                </c:pt>
                <c:pt idx="3">
                  <c:v>22183</c:v>
                </c:pt>
                <c:pt idx="4">
                  <c:v>22601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5-4AFA-B388-FB97FADFB8AE}"/>
            </c:ext>
          </c:extLst>
        </c:ser>
        <c:ser>
          <c:idx val="1"/>
          <c:order val="1"/>
          <c:tx>
            <c:strRef>
              <c:f>'Table 8.62'!$S$7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8.62'!$V$7:$Z$7</c:f>
              <c:numCache>
                <c:formatCode>#,##0</c:formatCode>
                <c:ptCount val="5"/>
                <c:pt idx="0">
                  <c:v>14411</c:v>
                </c:pt>
                <c:pt idx="1">
                  <c:v>14368</c:v>
                </c:pt>
                <c:pt idx="2">
                  <c:v>14892</c:v>
                </c:pt>
                <c:pt idx="3">
                  <c:v>15747</c:v>
                </c:pt>
                <c:pt idx="4">
                  <c:v>15713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5-4AFA-B388-FB97FADFB8AE}"/>
            </c:ext>
          </c:extLst>
        </c:ser>
        <c:ser>
          <c:idx val="2"/>
          <c:order val="2"/>
          <c:tx>
            <c:strRef>
              <c:f>'Table 8.62'!$S$11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8.62'!$V$11:$Z$11</c:f>
              <c:numCache>
                <c:formatCode>#,##0</c:formatCode>
                <c:ptCount val="5"/>
                <c:pt idx="0">
                  <c:v>15509</c:v>
                </c:pt>
                <c:pt idx="1">
                  <c:v>15376</c:v>
                </c:pt>
                <c:pt idx="2">
                  <c:v>16104</c:v>
                </c:pt>
                <c:pt idx="3">
                  <c:v>17166</c:v>
                </c:pt>
                <c:pt idx="4">
                  <c:v>17729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5-4AFA-B388-FB97FADFB8AE}"/>
            </c:ext>
          </c:extLst>
        </c:ser>
        <c:ser>
          <c:idx val="3"/>
          <c:order val="3"/>
          <c:tx>
            <c:strRef>
              <c:f>'Table 8.62'!$S$12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8.62'!$V$12:$Z$12</c:f>
              <c:numCache>
                <c:formatCode>#,##0</c:formatCode>
                <c:ptCount val="5"/>
                <c:pt idx="0">
                  <c:v>4578</c:v>
                </c:pt>
                <c:pt idx="1">
                  <c:v>4507</c:v>
                </c:pt>
                <c:pt idx="2">
                  <c:v>4678</c:v>
                </c:pt>
                <c:pt idx="3">
                  <c:v>5016</c:v>
                </c:pt>
                <c:pt idx="4">
                  <c:v>4874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55-4AFA-B388-FB97FADFB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8.62'!$AB$15:$AB$33</c:f>
              <c:numCache>
                <c:formatCode>0.0%</c:formatCode>
                <c:ptCount val="19"/>
                <c:pt idx="0">
                  <c:v>8.2396672271882465E-2</c:v>
                </c:pt>
                <c:pt idx="1">
                  <c:v>5.0446942207274977E-3</c:v>
                </c:pt>
                <c:pt idx="2">
                  <c:v>6.7351093017081157E-2</c:v>
                </c:pt>
                <c:pt idx="3">
                  <c:v>9.9566333303832202E-3</c:v>
                </c:pt>
                <c:pt idx="4">
                  <c:v>8.0449597309496412E-2</c:v>
                </c:pt>
                <c:pt idx="5">
                  <c:v>2.9781396583768476E-2</c:v>
                </c:pt>
                <c:pt idx="6">
                  <c:v>8.0670855827949375E-2</c:v>
                </c:pt>
                <c:pt idx="7">
                  <c:v>5.2261262058589254E-2</c:v>
                </c:pt>
                <c:pt idx="8">
                  <c:v>3.0666430657580318E-2</c:v>
                </c:pt>
                <c:pt idx="9">
                  <c:v>6.8147623683511814E-3</c:v>
                </c:pt>
                <c:pt idx="10">
                  <c:v>2.6683777325427028E-2</c:v>
                </c:pt>
                <c:pt idx="11">
                  <c:v>1.4603062217895389E-2</c:v>
                </c:pt>
                <c:pt idx="12">
                  <c:v>4.3632179838923799E-2</c:v>
                </c:pt>
                <c:pt idx="13">
                  <c:v>6.6554562350650506E-2</c:v>
                </c:pt>
                <c:pt idx="14">
                  <c:v>7.7307726347464384E-2</c:v>
                </c:pt>
                <c:pt idx="15">
                  <c:v>5.2438268873351623E-2</c:v>
                </c:pt>
                <c:pt idx="16">
                  <c:v>0.11107177626338614</c:v>
                </c:pt>
                <c:pt idx="17">
                  <c:v>1.9647756438622887E-2</c:v>
                </c:pt>
                <c:pt idx="18">
                  <c:v>3.3985308434374722E-2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8-43D4-B09A-AF4E397E362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8-43D4-B09A-AF4E397E3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8.62'!$Z$44:$Z$60</c:f>
              <c:numCache>
                <c:formatCode>#,##0</c:formatCode>
                <c:ptCount val="17"/>
                <c:pt idx="0">
                  <c:v>4</c:v>
                </c:pt>
                <c:pt idx="1">
                  <c:v>255</c:v>
                </c:pt>
                <c:pt idx="2">
                  <c:v>648</c:v>
                </c:pt>
                <c:pt idx="3">
                  <c:v>861</c:v>
                </c:pt>
                <c:pt idx="4">
                  <c:v>975</c:v>
                </c:pt>
                <c:pt idx="5">
                  <c:v>1015</c:v>
                </c:pt>
                <c:pt idx="6">
                  <c:v>890</c:v>
                </c:pt>
                <c:pt idx="7">
                  <c:v>946</c:v>
                </c:pt>
                <c:pt idx="8">
                  <c:v>1077</c:v>
                </c:pt>
                <c:pt idx="9">
                  <c:v>1075</c:v>
                </c:pt>
                <c:pt idx="10">
                  <c:v>1145</c:v>
                </c:pt>
                <c:pt idx="11">
                  <c:v>1006</c:v>
                </c:pt>
                <c:pt idx="12">
                  <c:v>650</c:v>
                </c:pt>
                <c:pt idx="13">
                  <c:v>313</c:v>
                </c:pt>
                <c:pt idx="14">
                  <c:v>121</c:v>
                </c:pt>
                <c:pt idx="15">
                  <c:v>85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9-43FC-9044-C5A09441C676}"/>
            </c:ext>
          </c:extLst>
        </c:ser>
        <c:ser>
          <c:idx val="1"/>
          <c:order val="1"/>
          <c:tx>
            <c:strRef>
              <c:f>'Table 8.62'!$S$62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8.62'!$Z$63:$Z$79</c:f>
              <c:numCache>
                <c:formatCode>#,##0</c:formatCode>
                <c:ptCount val="17"/>
                <c:pt idx="0">
                  <c:v>14</c:v>
                </c:pt>
                <c:pt idx="1">
                  <c:v>298</c:v>
                </c:pt>
                <c:pt idx="2">
                  <c:v>620</c:v>
                </c:pt>
                <c:pt idx="3">
                  <c:v>915</c:v>
                </c:pt>
                <c:pt idx="4">
                  <c:v>1076</c:v>
                </c:pt>
                <c:pt idx="5">
                  <c:v>899</c:v>
                </c:pt>
                <c:pt idx="6">
                  <c:v>943</c:v>
                </c:pt>
                <c:pt idx="7">
                  <c:v>977</c:v>
                </c:pt>
                <c:pt idx="8">
                  <c:v>1296</c:v>
                </c:pt>
                <c:pt idx="9">
                  <c:v>1249</c:v>
                </c:pt>
                <c:pt idx="10">
                  <c:v>1236</c:v>
                </c:pt>
                <c:pt idx="11">
                  <c:v>1020</c:v>
                </c:pt>
                <c:pt idx="12">
                  <c:v>536</c:v>
                </c:pt>
                <c:pt idx="13">
                  <c:v>219</c:v>
                </c:pt>
                <c:pt idx="14">
                  <c:v>112</c:v>
                </c:pt>
                <c:pt idx="15">
                  <c:v>59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C9-43FC-9044-C5A09441C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8.62'!$Z$83:$Z$90</c:f>
              <c:numCache>
                <c:formatCode>#,##0</c:formatCode>
                <c:ptCount val="8"/>
                <c:pt idx="0">
                  <c:v>759</c:v>
                </c:pt>
                <c:pt idx="1">
                  <c:v>684</c:v>
                </c:pt>
                <c:pt idx="2">
                  <c:v>1384</c:v>
                </c:pt>
                <c:pt idx="3">
                  <c:v>349</c:v>
                </c:pt>
                <c:pt idx="4">
                  <c:v>196</c:v>
                </c:pt>
                <c:pt idx="5">
                  <c:v>354</c:v>
                </c:pt>
                <c:pt idx="6">
                  <c:v>794</c:v>
                </c:pt>
                <c:pt idx="7">
                  <c:v>1034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00-4120-9F68-347A2966FB65}"/>
            </c:ext>
          </c:extLst>
        </c:ser>
        <c:ser>
          <c:idx val="1"/>
          <c:order val="1"/>
          <c:tx>
            <c:strRef>
              <c:f>'Table 8.62'!$S$92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8.62'!$Z$93:$Z$100</c:f>
              <c:numCache>
                <c:formatCode>#,##0</c:formatCode>
                <c:ptCount val="8"/>
                <c:pt idx="0">
                  <c:v>555</c:v>
                </c:pt>
                <c:pt idx="1">
                  <c:v>1396</c:v>
                </c:pt>
                <c:pt idx="2">
                  <c:v>309</c:v>
                </c:pt>
                <c:pt idx="3">
                  <c:v>1111</c:v>
                </c:pt>
                <c:pt idx="4">
                  <c:v>1047</c:v>
                </c:pt>
                <c:pt idx="5">
                  <c:v>778</c:v>
                </c:pt>
                <c:pt idx="6">
                  <c:v>48</c:v>
                </c:pt>
                <c:pt idx="7">
                  <c:v>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00-4120-9F68-347A2966F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8.7'!$AB$15:$AB$33</c:f>
              <c:numCache>
                <c:formatCode>0.0%</c:formatCode>
                <c:ptCount val="19"/>
                <c:pt idx="0">
                  <c:v>5.1015378548895903E-3</c:v>
                </c:pt>
                <c:pt idx="1">
                  <c:v>2.4521884858044163E-3</c:v>
                </c:pt>
                <c:pt idx="2">
                  <c:v>4.0146884858044164E-2</c:v>
                </c:pt>
                <c:pt idx="3">
                  <c:v>5.7299881703470031E-3</c:v>
                </c:pt>
                <c:pt idx="4">
                  <c:v>5.1434345425867507E-2</c:v>
                </c:pt>
                <c:pt idx="5">
                  <c:v>4.6209582018927442E-2</c:v>
                </c:pt>
                <c:pt idx="6">
                  <c:v>8.2770603312302835E-2</c:v>
                </c:pt>
                <c:pt idx="7">
                  <c:v>6.1033615930599368E-2</c:v>
                </c:pt>
                <c:pt idx="8">
                  <c:v>1.9260153785488961E-2</c:v>
                </c:pt>
                <c:pt idx="9">
                  <c:v>2.7405362776025236E-2</c:v>
                </c:pt>
                <c:pt idx="10">
                  <c:v>6.0109424290220821E-2</c:v>
                </c:pt>
                <c:pt idx="11">
                  <c:v>2.4903884069400632E-2</c:v>
                </c:pt>
                <c:pt idx="12">
                  <c:v>0.14891807965299683</c:v>
                </c:pt>
                <c:pt idx="13">
                  <c:v>7.4958103312302835E-2</c:v>
                </c:pt>
                <c:pt idx="14">
                  <c:v>5.9924585962145109E-2</c:v>
                </c:pt>
                <c:pt idx="15">
                  <c:v>8.0232156940063096E-2</c:v>
                </c:pt>
                <c:pt idx="16">
                  <c:v>0.10550571766561515</c:v>
                </c:pt>
                <c:pt idx="17">
                  <c:v>3.2063288643533125E-2</c:v>
                </c:pt>
                <c:pt idx="18">
                  <c:v>2.6345623028391166E-2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FD-4A68-9C64-0E6FB9275B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FD-4A68-9C64-0E6FB9275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8.62'!$V$8:$Z$8</c:f>
              <c:numCache>
                <c:formatCode>#,##0</c:formatCode>
                <c:ptCount val="5"/>
                <c:pt idx="0">
                  <c:v>33264</c:v>
                </c:pt>
                <c:pt idx="1">
                  <c:v>34543</c:v>
                </c:pt>
                <c:pt idx="2">
                  <c:v>34869.550000000003</c:v>
                </c:pt>
                <c:pt idx="3">
                  <c:v>37434.67</c:v>
                </c:pt>
                <c:pt idx="4">
                  <c:v>35575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9-452C-BEC1-AE51416021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79-452C-BEC1-AE5141602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8.63'!$U$4:$Y$4</c:f>
              <c:numCache>
                <c:formatCode>#,##0</c:formatCode>
                <c:ptCount val="5"/>
                <c:pt idx="1">
                  <c:v>13577</c:v>
                </c:pt>
                <c:pt idx="2">
                  <c:v>13019</c:v>
                </c:pt>
                <c:pt idx="3">
                  <c:v>13393</c:v>
                </c:pt>
                <c:pt idx="4">
                  <c:v>14483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7-4E80-A7AC-23B901E9E51E}"/>
            </c:ext>
          </c:extLst>
        </c:ser>
        <c:ser>
          <c:idx val="1"/>
          <c:order val="1"/>
          <c:tx>
            <c:strRef>
              <c:f>'Table 8.63'!$S$7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8.63'!$U$7:$Y$7</c:f>
              <c:numCache>
                <c:formatCode>#,##0</c:formatCode>
                <c:ptCount val="5"/>
                <c:pt idx="1">
                  <c:v>8684</c:v>
                </c:pt>
                <c:pt idx="2">
                  <c:v>8424</c:v>
                </c:pt>
                <c:pt idx="3">
                  <c:v>8710</c:v>
                </c:pt>
                <c:pt idx="4">
                  <c:v>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37-4E80-A7AC-23B901E9E51E}"/>
            </c:ext>
          </c:extLst>
        </c:ser>
        <c:ser>
          <c:idx val="2"/>
          <c:order val="2"/>
          <c:tx>
            <c:strRef>
              <c:f>'Table 8.63'!$S$11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8.63'!$U$11:$Y$11</c:f>
              <c:numCache>
                <c:formatCode>#,##0</c:formatCode>
                <c:ptCount val="5"/>
                <c:pt idx="1">
                  <c:v>11173</c:v>
                </c:pt>
                <c:pt idx="2">
                  <c:v>10685</c:v>
                </c:pt>
                <c:pt idx="3">
                  <c:v>10904</c:v>
                </c:pt>
                <c:pt idx="4">
                  <c:v>11734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37-4E80-A7AC-23B901E9E51E}"/>
            </c:ext>
          </c:extLst>
        </c:ser>
        <c:ser>
          <c:idx val="3"/>
          <c:order val="3"/>
          <c:tx>
            <c:strRef>
              <c:f>'Table 8.63'!$S$12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8.63'!$U$12:$Y$12</c:f>
              <c:numCache>
                <c:formatCode>#,##0</c:formatCode>
                <c:ptCount val="5"/>
                <c:pt idx="1">
                  <c:v>2406</c:v>
                </c:pt>
                <c:pt idx="2">
                  <c:v>2332</c:v>
                </c:pt>
                <c:pt idx="3">
                  <c:v>2489</c:v>
                </c:pt>
                <c:pt idx="4">
                  <c:v>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37-4E80-A7AC-23B901E9E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8.63'!$AB$15:$AB$33</c:f>
              <c:numCache>
                <c:formatCode>0.0%</c:formatCode>
                <c:ptCount val="19"/>
                <c:pt idx="0">
                  <c:v>0.19794290512174642</c:v>
                </c:pt>
                <c:pt idx="1">
                  <c:v>4.6179680940386233E-3</c:v>
                </c:pt>
                <c:pt idx="2">
                  <c:v>2.5818639798488665E-2</c:v>
                </c:pt>
                <c:pt idx="3">
                  <c:v>2.5888609012034705E-3</c:v>
                </c:pt>
                <c:pt idx="4">
                  <c:v>4.7229219143576827E-2</c:v>
                </c:pt>
                <c:pt idx="5">
                  <c:v>2.952700811642877E-2</c:v>
                </c:pt>
                <c:pt idx="6">
                  <c:v>7.3397705009795686E-2</c:v>
                </c:pt>
                <c:pt idx="7">
                  <c:v>6.1642877134061011E-2</c:v>
                </c:pt>
                <c:pt idx="8">
                  <c:v>2.4909040022390149E-2</c:v>
                </c:pt>
                <c:pt idx="9">
                  <c:v>5.6675062972292188E-3</c:v>
                </c:pt>
                <c:pt idx="10">
                  <c:v>1.9381472152253009E-2</c:v>
                </c:pt>
                <c:pt idx="11">
                  <c:v>1.2104673943464875E-2</c:v>
                </c:pt>
                <c:pt idx="12">
                  <c:v>3.8413098236775821E-2</c:v>
                </c:pt>
                <c:pt idx="13">
                  <c:v>4.0722082283795133E-2</c:v>
                </c:pt>
                <c:pt idx="14">
                  <c:v>7.6966134900643718E-2</c:v>
                </c:pt>
                <c:pt idx="15">
                  <c:v>6.1432969493422897E-2</c:v>
                </c:pt>
                <c:pt idx="16">
                  <c:v>0.11383991043940667</c:v>
                </c:pt>
                <c:pt idx="17">
                  <c:v>1.4133781136300028E-2</c:v>
                </c:pt>
                <c:pt idx="18">
                  <c:v>2.8267562272600057E-2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60-40C2-99FA-95D117ABE3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60-40C2-99FA-95D117ABE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8.63'!$Y$44:$Y$60</c:f>
              <c:numCache>
                <c:formatCode>#,##0</c:formatCode>
                <c:ptCount val="17"/>
                <c:pt idx="0">
                  <c:v>0</c:v>
                </c:pt>
                <c:pt idx="1">
                  <c:v>162</c:v>
                </c:pt>
                <c:pt idx="2">
                  <c:v>449</c:v>
                </c:pt>
                <c:pt idx="3">
                  <c:v>706</c:v>
                </c:pt>
                <c:pt idx="4">
                  <c:v>695</c:v>
                </c:pt>
                <c:pt idx="5">
                  <c:v>540</c:v>
                </c:pt>
                <c:pt idx="6">
                  <c:v>542</c:v>
                </c:pt>
                <c:pt idx="7">
                  <c:v>622</c:v>
                </c:pt>
                <c:pt idx="8">
                  <c:v>636</c:v>
                </c:pt>
                <c:pt idx="9">
                  <c:v>654</c:v>
                </c:pt>
                <c:pt idx="10">
                  <c:v>754</c:v>
                </c:pt>
                <c:pt idx="11">
                  <c:v>634</c:v>
                </c:pt>
                <c:pt idx="12">
                  <c:v>382</c:v>
                </c:pt>
                <c:pt idx="13">
                  <c:v>189</c:v>
                </c:pt>
                <c:pt idx="14">
                  <c:v>94</c:v>
                </c:pt>
                <c:pt idx="15">
                  <c:v>41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24-4894-B8B6-96FAB517963D}"/>
            </c:ext>
          </c:extLst>
        </c:ser>
        <c:ser>
          <c:idx val="1"/>
          <c:order val="1"/>
          <c:tx>
            <c:strRef>
              <c:f>'Table 8.63'!$S$62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8.63'!$Y$63:$Y$79</c:f>
              <c:numCache>
                <c:formatCode>#,##0</c:formatCode>
                <c:ptCount val="17"/>
                <c:pt idx="0">
                  <c:v>2</c:v>
                </c:pt>
                <c:pt idx="1">
                  <c:v>149</c:v>
                </c:pt>
                <c:pt idx="2">
                  <c:v>454</c:v>
                </c:pt>
                <c:pt idx="3">
                  <c:v>588</c:v>
                </c:pt>
                <c:pt idx="4">
                  <c:v>594</c:v>
                </c:pt>
                <c:pt idx="5">
                  <c:v>567</c:v>
                </c:pt>
                <c:pt idx="6">
                  <c:v>606</c:v>
                </c:pt>
                <c:pt idx="7">
                  <c:v>541</c:v>
                </c:pt>
                <c:pt idx="8">
                  <c:v>767</c:v>
                </c:pt>
                <c:pt idx="9">
                  <c:v>680</c:v>
                </c:pt>
                <c:pt idx="10">
                  <c:v>792</c:v>
                </c:pt>
                <c:pt idx="11">
                  <c:v>540</c:v>
                </c:pt>
                <c:pt idx="12">
                  <c:v>306</c:v>
                </c:pt>
                <c:pt idx="13">
                  <c:v>133</c:v>
                </c:pt>
                <c:pt idx="14">
                  <c:v>54</c:v>
                </c:pt>
                <c:pt idx="15">
                  <c:v>33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24-4894-B8B6-96FAB5179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8.63'!$Y$83:$Y$90</c:f>
              <c:numCache>
                <c:formatCode>#,##0</c:formatCode>
                <c:ptCount val="8"/>
                <c:pt idx="0">
                  <c:v>441</c:v>
                </c:pt>
                <c:pt idx="1">
                  <c:v>418</c:v>
                </c:pt>
                <c:pt idx="2">
                  <c:v>835</c:v>
                </c:pt>
                <c:pt idx="3">
                  <c:v>206</c:v>
                </c:pt>
                <c:pt idx="4">
                  <c:v>146</c:v>
                </c:pt>
                <c:pt idx="5">
                  <c:v>228</c:v>
                </c:pt>
                <c:pt idx="6">
                  <c:v>396</c:v>
                </c:pt>
                <c:pt idx="7">
                  <c:v>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89-4E5C-9D64-6376132A0D95}"/>
            </c:ext>
          </c:extLst>
        </c:ser>
        <c:ser>
          <c:idx val="1"/>
          <c:order val="1"/>
          <c:tx>
            <c:strRef>
              <c:f>'Table 8.63'!$S$92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8.63'!$Y$93:$Y$100</c:f>
              <c:numCache>
                <c:formatCode>#,##0</c:formatCode>
                <c:ptCount val="8"/>
                <c:pt idx="0">
                  <c:v>273</c:v>
                </c:pt>
                <c:pt idx="1">
                  <c:v>873</c:v>
                </c:pt>
                <c:pt idx="2">
                  <c:v>152</c:v>
                </c:pt>
                <c:pt idx="3">
                  <c:v>654</c:v>
                </c:pt>
                <c:pt idx="4">
                  <c:v>652</c:v>
                </c:pt>
                <c:pt idx="5">
                  <c:v>417</c:v>
                </c:pt>
                <c:pt idx="6">
                  <c:v>27</c:v>
                </c:pt>
                <c:pt idx="7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89-4E5C-9D64-6376132A0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8.63'!$U$8:$Y$8</c:f>
              <c:numCache>
                <c:formatCode>#,##0</c:formatCode>
                <c:ptCount val="5"/>
                <c:pt idx="1">
                  <c:v>26159</c:v>
                </c:pt>
                <c:pt idx="2">
                  <c:v>28410</c:v>
                </c:pt>
                <c:pt idx="3">
                  <c:v>24795.63</c:v>
                </c:pt>
                <c:pt idx="4">
                  <c:v>28672.78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0-4AA1-9926-24625EF9005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0-4AA1-9926-24625EF90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8.63'!$V$4:$Z$4</c:f>
              <c:numCache>
                <c:formatCode>#,##0</c:formatCode>
                <c:ptCount val="5"/>
                <c:pt idx="0">
                  <c:v>13577</c:v>
                </c:pt>
                <c:pt idx="1">
                  <c:v>13019</c:v>
                </c:pt>
                <c:pt idx="2">
                  <c:v>13393</c:v>
                </c:pt>
                <c:pt idx="3">
                  <c:v>14483</c:v>
                </c:pt>
                <c:pt idx="4">
                  <c:v>14290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D-461B-8DBE-5BC2C187F6AE}"/>
            </c:ext>
          </c:extLst>
        </c:ser>
        <c:ser>
          <c:idx val="1"/>
          <c:order val="1"/>
          <c:tx>
            <c:strRef>
              <c:f>'Table 8.63'!$S$7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8.63'!$V$7:$Z$7</c:f>
              <c:numCache>
                <c:formatCode>#,##0</c:formatCode>
                <c:ptCount val="5"/>
                <c:pt idx="0">
                  <c:v>8684</c:v>
                </c:pt>
                <c:pt idx="1">
                  <c:v>8424</c:v>
                </c:pt>
                <c:pt idx="2">
                  <c:v>8710</c:v>
                </c:pt>
                <c:pt idx="3">
                  <c:v>9136</c:v>
                </c:pt>
                <c:pt idx="4">
                  <c:v>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D-461B-8DBE-5BC2C187F6AE}"/>
            </c:ext>
          </c:extLst>
        </c:ser>
        <c:ser>
          <c:idx val="2"/>
          <c:order val="2"/>
          <c:tx>
            <c:strRef>
              <c:f>'Table 8.63'!$S$11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8.63'!$V$11:$Z$11</c:f>
              <c:numCache>
                <c:formatCode>#,##0</c:formatCode>
                <c:ptCount val="5"/>
                <c:pt idx="0">
                  <c:v>11173</c:v>
                </c:pt>
                <c:pt idx="1">
                  <c:v>10685</c:v>
                </c:pt>
                <c:pt idx="2">
                  <c:v>10904</c:v>
                </c:pt>
                <c:pt idx="3">
                  <c:v>11734</c:v>
                </c:pt>
                <c:pt idx="4">
                  <c:v>11722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D-461B-8DBE-5BC2C187F6AE}"/>
            </c:ext>
          </c:extLst>
        </c:ser>
        <c:ser>
          <c:idx val="3"/>
          <c:order val="3"/>
          <c:tx>
            <c:strRef>
              <c:f>'Table 8.63'!$S$12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8.63'!$V$12:$Z$12</c:f>
              <c:numCache>
                <c:formatCode>#,##0</c:formatCode>
                <c:ptCount val="5"/>
                <c:pt idx="0">
                  <c:v>2406</c:v>
                </c:pt>
                <c:pt idx="1">
                  <c:v>2332</c:v>
                </c:pt>
                <c:pt idx="2">
                  <c:v>2489</c:v>
                </c:pt>
                <c:pt idx="3">
                  <c:v>2746</c:v>
                </c:pt>
                <c:pt idx="4">
                  <c:v>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8D-461B-8DBE-5BC2C187F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8.63'!$AB$15:$AB$33</c:f>
              <c:numCache>
                <c:formatCode>0.0%</c:formatCode>
                <c:ptCount val="19"/>
                <c:pt idx="0">
                  <c:v>0.19794290512174642</c:v>
                </c:pt>
                <c:pt idx="1">
                  <c:v>4.6179680940386233E-3</c:v>
                </c:pt>
                <c:pt idx="2">
                  <c:v>2.5818639798488665E-2</c:v>
                </c:pt>
                <c:pt idx="3">
                  <c:v>2.5888609012034705E-3</c:v>
                </c:pt>
                <c:pt idx="4">
                  <c:v>4.7229219143576827E-2</c:v>
                </c:pt>
                <c:pt idx="5">
                  <c:v>2.952700811642877E-2</c:v>
                </c:pt>
                <c:pt idx="6">
                  <c:v>7.3397705009795686E-2</c:v>
                </c:pt>
                <c:pt idx="7">
                  <c:v>6.1642877134061011E-2</c:v>
                </c:pt>
                <c:pt idx="8">
                  <c:v>2.4909040022390149E-2</c:v>
                </c:pt>
                <c:pt idx="9">
                  <c:v>5.6675062972292188E-3</c:v>
                </c:pt>
                <c:pt idx="10">
                  <c:v>1.9381472152253009E-2</c:v>
                </c:pt>
                <c:pt idx="11">
                  <c:v>1.2104673943464875E-2</c:v>
                </c:pt>
                <c:pt idx="12">
                  <c:v>3.8413098236775821E-2</c:v>
                </c:pt>
                <c:pt idx="13">
                  <c:v>4.0722082283795133E-2</c:v>
                </c:pt>
                <c:pt idx="14">
                  <c:v>7.6966134900643718E-2</c:v>
                </c:pt>
                <c:pt idx="15">
                  <c:v>6.1432969493422897E-2</c:v>
                </c:pt>
                <c:pt idx="16">
                  <c:v>0.11383991043940667</c:v>
                </c:pt>
                <c:pt idx="17">
                  <c:v>1.4133781136300028E-2</c:v>
                </c:pt>
                <c:pt idx="18">
                  <c:v>2.8267562272600057E-2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0-4F10-AD1D-318BF58854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60-4F10-AD1D-318BF5885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8.63'!$Z$44:$Z$60</c:f>
              <c:numCache>
                <c:formatCode>#,##0</c:formatCode>
                <c:ptCount val="17"/>
                <c:pt idx="0">
                  <c:v>4</c:v>
                </c:pt>
                <c:pt idx="1">
                  <c:v>181</c:v>
                </c:pt>
                <c:pt idx="2">
                  <c:v>486</c:v>
                </c:pt>
                <c:pt idx="3">
                  <c:v>630</c:v>
                </c:pt>
                <c:pt idx="4">
                  <c:v>771</c:v>
                </c:pt>
                <c:pt idx="5">
                  <c:v>597</c:v>
                </c:pt>
                <c:pt idx="6">
                  <c:v>563</c:v>
                </c:pt>
                <c:pt idx="7">
                  <c:v>666</c:v>
                </c:pt>
                <c:pt idx="8">
                  <c:v>675</c:v>
                </c:pt>
                <c:pt idx="9">
                  <c:v>644</c:v>
                </c:pt>
                <c:pt idx="10">
                  <c:v>720</c:v>
                </c:pt>
                <c:pt idx="11">
                  <c:v>646</c:v>
                </c:pt>
                <c:pt idx="12">
                  <c:v>375</c:v>
                </c:pt>
                <c:pt idx="13">
                  <c:v>207</c:v>
                </c:pt>
                <c:pt idx="14">
                  <c:v>79</c:v>
                </c:pt>
                <c:pt idx="15">
                  <c:v>31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D-49A0-AFE3-3BEC837B3985}"/>
            </c:ext>
          </c:extLst>
        </c:ser>
        <c:ser>
          <c:idx val="1"/>
          <c:order val="1"/>
          <c:tx>
            <c:strRef>
              <c:f>'Table 8.63'!$S$62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8.63'!$Z$63:$Z$79</c:f>
              <c:numCache>
                <c:formatCode>#,##0</c:formatCode>
                <c:ptCount val="17"/>
                <c:pt idx="0">
                  <c:v>11</c:v>
                </c:pt>
                <c:pt idx="1">
                  <c:v>170</c:v>
                </c:pt>
                <c:pt idx="2">
                  <c:v>446</c:v>
                </c:pt>
                <c:pt idx="3">
                  <c:v>655</c:v>
                </c:pt>
                <c:pt idx="4">
                  <c:v>659</c:v>
                </c:pt>
                <c:pt idx="5">
                  <c:v>605</c:v>
                </c:pt>
                <c:pt idx="6">
                  <c:v>581</c:v>
                </c:pt>
                <c:pt idx="7">
                  <c:v>603</c:v>
                </c:pt>
                <c:pt idx="8">
                  <c:v>725</c:v>
                </c:pt>
                <c:pt idx="9">
                  <c:v>703</c:v>
                </c:pt>
                <c:pt idx="10">
                  <c:v>718</c:v>
                </c:pt>
                <c:pt idx="11">
                  <c:v>594</c:v>
                </c:pt>
                <c:pt idx="12">
                  <c:v>293</c:v>
                </c:pt>
                <c:pt idx="13">
                  <c:v>130</c:v>
                </c:pt>
                <c:pt idx="14">
                  <c:v>51</c:v>
                </c:pt>
                <c:pt idx="15">
                  <c:v>25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4D-49A0-AFE3-3BEC837B3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8.63'!$Z$83:$Z$90</c:f>
              <c:numCache>
                <c:formatCode>#,##0</c:formatCode>
                <c:ptCount val="8"/>
                <c:pt idx="0">
                  <c:v>429</c:v>
                </c:pt>
                <c:pt idx="1">
                  <c:v>426</c:v>
                </c:pt>
                <c:pt idx="2">
                  <c:v>822</c:v>
                </c:pt>
                <c:pt idx="3">
                  <c:v>209</c:v>
                </c:pt>
                <c:pt idx="4">
                  <c:v>148</c:v>
                </c:pt>
                <c:pt idx="5">
                  <c:v>220</c:v>
                </c:pt>
                <c:pt idx="6">
                  <c:v>374</c:v>
                </c:pt>
                <c:pt idx="7">
                  <c:v>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94-4E36-BDBE-2A2291B48562}"/>
            </c:ext>
          </c:extLst>
        </c:ser>
        <c:ser>
          <c:idx val="1"/>
          <c:order val="1"/>
          <c:tx>
            <c:strRef>
              <c:f>'Table 8.63'!$S$92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8.63'!$Z$93:$Z$100</c:f>
              <c:numCache>
                <c:formatCode>#,##0</c:formatCode>
                <c:ptCount val="8"/>
                <c:pt idx="0">
                  <c:v>268</c:v>
                </c:pt>
                <c:pt idx="1">
                  <c:v>887</c:v>
                </c:pt>
                <c:pt idx="2">
                  <c:v>141</c:v>
                </c:pt>
                <c:pt idx="3">
                  <c:v>668</c:v>
                </c:pt>
                <c:pt idx="4">
                  <c:v>624</c:v>
                </c:pt>
                <c:pt idx="5">
                  <c:v>419</c:v>
                </c:pt>
                <c:pt idx="6">
                  <c:v>27</c:v>
                </c:pt>
                <c:pt idx="7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94-4E36-BDBE-2A2291B48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8.7'!$Y$44:$Y$60</c:f>
              <c:numCache>
                <c:formatCode>#,##0</c:formatCode>
                <c:ptCount val="17"/>
                <c:pt idx="0">
                  <c:v>23</c:v>
                </c:pt>
                <c:pt idx="1">
                  <c:v>544</c:v>
                </c:pt>
                <c:pt idx="2">
                  <c:v>2171</c:v>
                </c:pt>
                <c:pt idx="3">
                  <c:v>3718</c:v>
                </c:pt>
                <c:pt idx="4">
                  <c:v>3632</c:v>
                </c:pt>
                <c:pt idx="5">
                  <c:v>3104</c:v>
                </c:pt>
                <c:pt idx="6">
                  <c:v>3237</c:v>
                </c:pt>
                <c:pt idx="7">
                  <c:v>3728</c:v>
                </c:pt>
                <c:pt idx="8">
                  <c:v>4440</c:v>
                </c:pt>
                <c:pt idx="9">
                  <c:v>4077</c:v>
                </c:pt>
                <c:pt idx="10">
                  <c:v>3658</c:v>
                </c:pt>
                <c:pt idx="11">
                  <c:v>2654</c:v>
                </c:pt>
                <c:pt idx="12">
                  <c:v>1768</c:v>
                </c:pt>
                <c:pt idx="13">
                  <c:v>995</c:v>
                </c:pt>
                <c:pt idx="14">
                  <c:v>376</c:v>
                </c:pt>
                <c:pt idx="15">
                  <c:v>169</c:v>
                </c:pt>
                <c:pt idx="16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2-424C-9B2E-988B244B34DB}"/>
            </c:ext>
          </c:extLst>
        </c:ser>
        <c:ser>
          <c:idx val="1"/>
          <c:order val="1"/>
          <c:tx>
            <c:strRef>
              <c:f>'Table 8.7'!$S$62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8.7'!$Y$63:$Y$79</c:f>
              <c:numCache>
                <c:formatCode>#,##0</c:formatCode>
                <c:ptCount val="17"/>
                <c:pt idx="0">
                  <c:v>23</c:v>
                </c:pt>
                <c:pt idx="1">
                  <c:v>663</c:v>
                </c:pt>
                <c:pt idx="2">
                  <c:v>2554</c:v>
                </c:pt>
                <c:pt idx="3">
                  <c:v>3787</c:v>
                </c:pt>
                <c:pt idx="4">
                  <c:v>3937</c:v>
                </c:pt>
                <c:pt idx="5">
                  <c:v>3279</c:v>
                </c:pt>
                <c:pt idx="6">
                  <c:v>3589</c:v>
                </c:pt>
                <c:pt idx="7">
                  <c:v>3991</c:v>
                </c:pt>
                <c:pt idx="8">
                  <c:v>4971</c:v>
                </c:pt>
                <c:pt idx="9">
                  <c:v>4320</c:v>
                </c:pt>
                <c:pt idx="10">
                  <c:v>3953</c:v>
                </c:pt>
                <c:pt idx="11">
                  <c:v>2577</c:v>
                </c:pt>
                <c:pt idx="12">
                  <c:v>1574</c:v>
                </c:pt>
                <c:pt idx="13">
                  <c:v>705</c:v>
                </c:pt>
                <c:pt idx="14">
                  <c:v>232</c:v>
                </c:pt>
                <c:pt idx="15">
                  <c:v>135</c:v>
                </c:pt>
                <c:pt idx="16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62-424C-9B2E-988B244B3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8.63'!$V$8:$Z$8</c:f>
              <c:numCache>
                <c:formatCode>#,##0</c:formatCode>
                <c:ptCount val="5"/>
                <c:pt idx="0">
                  <c:v>26159</c:v>
                </c:pt>
                <c:pt idx="1">
                  <c:v>28410</c:v>
                </c:pt>
                <c:pt idx="2">
                  <c:v>24795.63</c:v>
                </c:pt>
                <c:pt idx="3">
                  <c:v>28672.78</c:v>
                </c:pt>
                <c:pt idx="4">
                  <c:v>29955.83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CF-4245-BA73-E64732B0C9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CF-4245-BA73-E64732B0C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8.64'!$U$4:$Y$4</c:f>
              <c:numCache>
                <c:formatCode>#,##0</c:formatCode>
                <c:ptCount val="5"/>
                <c:pt idx="1">
                  <c:v>97320</c:v>
                </c:pt>
                <c:pt idx="2">
                  <c:v>101336</c:v>
                </c:pt>
                <c:pt idx="3">
                  <c:v>103143</c:v>
                </c:pt>
                <c:pt idx="4">
                  <c:v>105587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E-4575-B3E2-8CBB80EC79C8}"/>
            </c:ext>
          </c:extLst>
        </c:ser>
        <c:ser>
          <c:idx val="1"/>
          <c:order val="1"/>
          <c:tx>
            <c:strRef>
              <c:f>'Table 8.64'!$S$7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8.64'!$U$7:$Y$7</c:f>
              <c:numCache>
                <c:formatCode>#,##0</c:formatCode>
                <c:ptCount val="5"/>
                <c:pt idx="1">
                  <c:v>66401</c:v>
                </c:pt>
                <c:pt idx="2">
                  <c:v>68680</c:v>
                </c:pt>
                <c:pt idx="3">
                  <c:v>69674</c:v>
                </c:pt>
                <c:pt idx="4">
                  <c:v>71462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E-4575-B3E2-8CBB80EC79C8}"/>
            </c:ext>
          </c:extLst>
        </c:ser>
        <c:ser>
          <c:idx val="2"/>
          <c:order val="2"/>
          <c:tx>
            <c:strRef>
              <c:f>'Table 8.64'!$S$11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8.64'!$U$11:$Y$11</c:f>
              <c:numCache>
                <c:formatCode>#,##0</c:formatCode>
                <c:ptCount val="5"/>
                <c:pt idx="1">
                  <c:v>87566</c:v>
                </c:pt>
                <c:pt idx="2">
                  <c:v>91295</c:v>
                </c:pt>
                <c:pt idx="3">
                  <c:v>92712</c:v>
                </c:pt>
                <c:pt idx="4">
                  <c:v>94679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6E-4575-B3E2-8CBB80EC79C8}"/>
            </c:ext>
          </c:extLst>
        </c:ser>
        <c:ser>
          <c:idx val="3"/>
          <c:order val="3"/>
          <c:tx>
            <c:strRef>
              <c:f>'Table 8.64'!$S$12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8.64'!$U$12:$Y$12</c:f>
              <c:numCache>
                <c:formatCode>#,##0</c:formatCode>
                <c:ptCount val="5"/>
                <c:pt idx="1">
                  <c:v>9752</c:v>
                </c:pt>
                <c:pt idx="2">
                  <c:v>10041</c:v>
                </c:pt>
                <c:pt idx="3">
                  <c:v>10431</c:v>
                </c:pt>
                <c:pt idx="4">
                  <c:v>10908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6E-4575-B3E2-8CBB80EC7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8.64'!$AB$15:$AB$33</c:f>
              <c:numCache>
                <c:formatCode>0.0%</c:formatCode>
                <c:ptCount val="19"/>
                <c:pt idx="0">
                  <c:v>8.8344496893482845E-3</c:v>
                </c:pt>
                <c:pt idx="1">
                  <c:v>2.1176558389462098E-3</c:v>
                </c:pt>
                <c:pt idx="2">
                  <c:v>3.0374834412373826E-2</c:v>
                </c:pt>
                <c:pt idx="3">
                  <c:v>5.7652480549284478E-3</c:v>
                </c:pt>
                <c:pt idx="4">
                  <c:v>3.6074780304867812E-2</c:v>
                </c:pt>
                <c:pt idx="5">
                  <c:v>3.934921730693882E-2</c:v>
                </c:pt>
                <c:pt idx="6">
                  <c:v>7.7513666809709503E-2</c:v>
                </c:pt>
                <c:pt idx="7">
                  <c:v>8.2887101890031165E-2</c:v>
                </c:pt>
                <c:pt idx="8">
                  <c:v>1.869507621695244E-2</c:v>
                </c:pt>
                <c:pt idx="9">
                  <c:v>3.0813291788719516E-2</c:v>
                </c:pt>
                <c:pt idx="10">
                  <c:v>6.0591077858835385E-2</c:v>
                </c:pt>
                <c:pt idx="11">
                  <c:v>2.4469653152228668E-2</c:v>
                </c:pt>
                <c:pt idx="12">
                  <c:v>0.15783532660410099</c:v>
                </c:pt>
                <c:pt idx="13">
                  <c:v>0.10517379704087916</c:v>
                </c:pt>
                <c:pt idx="14">
                  <c:v>4.4629363583782673E-2</c:v>
                </c:pt>
                <c:pt idx="15">
                  <c:v>7.2392111498777917E-2</c:v>
                </c:pt>
                <c:pt idx="16">
                  <c:v>0.10911058454764259</c:v>
                </c:pt>
                <c:pt idx="17">
                  <c:v>3.1401011250629697E-2</c:v>
                </c:pt>
                <c:pt idx="18">
                  <c:v>2.6587308991174879E-2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9-4BDB-83D9-467963A419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9-4BDB-83D9-467963A41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8.64'!$Y$44:$Y$60</c:f>
              <c:numCache>
                <c:formatCode>#,##0</c:formatCode>
                <c:ptCount val="17"/>
                <c:pt idx="0">
                  <c:v>24</c:v>
                </c:pt>
                <c:pt idx="1">
                  <c:v>273</c:v>
                </c:pt>
                <c:pt idx="2">
                  <c:v>1900</c:v>
                </c:pt>
                <c:pt idx="3">
                  <c:v>5233</c:v>
                </c:pt>
                <c:pt idx="4">
                  <c:v>10310</c:v>
                </c:pt>
                <c:pt idx="5">
                  <c:v>9189</c:v>
                </c:pt>
                <c:pt idx="6">
                  <c:v>6005</c:v>
                </c:pt>
                <c:pt idx="7">
                  <c:v>4003</c:v>
                </c:pt>
                <c:pt idx="8">
                  <c:v>3673</c:v>
                </c:pt>
                <c:pt idx="9">
                  <c:v>3150</c:v>
                </c:pt>
                <c:pt idx="10">
                  <c:v>2702</c:v>
                </c:pt>
                <c:pt idx="11">
                  <c:v>2050</c:v>
                </c:pt>
                <c:pt idx="12">
                  <c:v>1543</c:v>
                </c:pt>
                <c:pt idx="13">
                  <c:v>1009</c:v>
                </c:pt>
                <c:pt idx="14">
                  <c:v>457</c:v>
                </c:pt>
                <c:pt idx="15">
                  <c:v>187</c:v>
                </c:pt>
                <c:pt idx="16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5A-40A4-B9EC-20CA5A73A7AA}"/>
            </c:ext>
          </c:extLst>
        </c:ser>
        <c:ser>
          <c:idx val="1"/>
          <c:order val="1"/>
          <c:tx>
            <c:strRef>
              <c:f>'Table 8.64'!$S$62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8.64'!$Y$63:$Y$79</c:f>
              <c:numCache>
                <c:formatCode>#,##0</c:formatCode>
                <c:ptCount val="17"/>
                <c:pt idx="0">
                  <c:v>24</c:v>
                </c:pt>
                <c:pt idx="1">
                  <c:v>396</c:v>
                </c:pt>
                <c:pt idx="2">
                  <c:v>2228</c:v>
                </c:pt>
                <c:pt idx="3">
                  <c:v>6494</c:v>
                </c:pt>
                <c:pt idx="4">
                  <c:v>11858</c:v>
                </c:pt>
                <c:pt idx="5">
                  <c:v>8813</c:v>
                </c:pt>
                <c:pt idx="6">
                  <c:v>5379</c:v>
                </c:pt>
                <c:pt idx="7">
                  <c:v>3719</c:v>
                </c:pt>
                <c:pt idx="8">
                  <c:v>3759</c:v>
                </c:pt>
                <c:pt idx="9">
                  <c:v>3162</c:v>
                </c:pt>
                <c:pt idx="10">
                  <c:v>2891</c:v>
                </c:pt>
                <c:pt idx="11">
                  <c:v>2132</c:v>
                </c:pt>
                <c:pt idx="12">
                  <c:v>1395</c:v>
                </c:pt>
                <c:pt idx="13">
                  <c:v>768</c:v>
                </c:pt>
                <c:pt idx="14">
                  <c:v>275</c:v>
                </c:pt>
                <c:pt idx="15">
                  <c:v>145</c:v>
                </c:pt>
                <c:pt idx="16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5A-40A4-B9EC-20CA5A73A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8.64'!$Y$83:$Y$90</c:f>
              <c:numCache>
                <c:formatCode>#,##0</c:formatCode>
                <c:ptCount val="8"/>
                <c:pt idx="0">
                  <c:v>6698</c:v>
                </c:pt>
                <c:pt idx="1">
                  <c:v>10656</c:v>
                </c:pt>
                <c:pt idx="2">
                  <c:v>2425</c:v>
                </c:pt>
                <c:pt idx="3">
                  <c:v>1947</c:v>
                </c:pt>
                <c:pt idx="4">
                  <c:v>2566</c:v>
                </c:pt>
                <c:pt idx="5">
                  <c:v>2343</c:v>
                </c:pt>
                <c:pt idx="6">
                  <c:v>573</c:v>
                </c:pt>
                <c:pt idx="7">
                  <c:v>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A-40E5-93C4-FF417ED3AFD7}"/>
            </c:ext>
          </c:extLst>
        </c:ser>
        <c:ser>
          <c:idx val="1"/>
          <c:order val="1"/>
          <c:tx>
            <c:strRef>
              <c:f>'Table 8.64'!$S$92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8.64'!$Y$93:$Y$100</c:f>
              <c:numCache>
                <c:formatCode>#,##0</c:formatCode>
                <c:ptCount val="8"/>
                <c:pt idx="0">
                  <c:v>4991</c:v>
                </c:pt>
                <c:pt idx="1">
                  <c:v>10977</c:v>
                </c:pt>
                <c:pt idx="2">
                  <c:v>796</c:v>
                </c:pt>
                <c:pt idx="3">
                  <c:v>3014</c:v>
                </c:pt>
                <c:pt idx="4">
                  <c:v>5844</c:v>
                </c:pt>
                <c:pt idx="5">
                  <c:v>2930</c:v>
                </c:pt>
                <c:pt idx="6">
                  <c:v>70</c:v>
                </c:pt>
                <c:pt idx="7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FA-40E5-93C4-FF417ED3A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8.64'!$U$8:$Y$8</c:f>
              <c:numCache>
                <c:formatCode>#,##0</c:formatCode>
                <c:ptCount val="5"/>
                <c:pt idx="1">
                  <c:v>47363</c:v>
                </c:pt>
                <c:pt idx="2">
                  <c:v>47554.76</c:v>
                </c:pt>
                <c:pt idx="3">
                  <c:v>50000</c:v>
                </c:pt>
                <c:pt idx="4">
                  <c:v>52331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55-4DC7-BD30-F576C8BCB9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55-4DC7-BD30-F576C8BCB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8.64'!$V$4:$Z$4</c:f>
              <c:numCache>
                <c:formatCode>#,##0</c:formatCode>
                <c:ptCount val="5"/>
                <c:pt idx="0">
                  <c:v>97320</c:v>
                </c:pt>
                <c:pt idx="1">
                  <c:v>101336</c:v>
                </c:pt>
                <c:pt idx="2">
                  <c:v>103143</c:v>
                </c:pt>
                <c:pt idx="3">
                  <c:v>105587</c:v>
                </c:pt>
                <c:pt idx="4">
                  <c:v>107197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D-453B-9E41-CF577CC0886A}"/>
            </c:ext>
          </c:extLst>
        </c:ser>
        <c:ser>
          <c:idx val="1"/>
          <c:order val="1"/>
          <c:tx>
            <c:strRef>
              <c:f>'Table 8.64'!$S$7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8.64'!$V$7:$Z$7</c:f>
              <c:numCache>
                <c:formatCode>#,##0</c:formatCode>
                <c:ptCount val="5"/>
                <c:pt idx="0">
                  <c:v>66401</c:v>
                </c:pt>
                <c:pt idx="1">
                  <c:v>68680</c:v>
                </c:pt>
                <c:pt idx="2">
                  <c:v>69674</c:v>
                </c:pt>
                <c:pt idx="3">
                  <c:v>71462</c:v>
                </c:pt>
                <c:pt idx="4">
                  <c:v>72303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4D-453B-9E41-CF577CC0886A}"/>
            </c:ext>
          </c:extLst>
        </c:ser>
        <c:ser>
          <c:idx val="2"/>
          <c:order val="2"/>
          <c:tx>
            <c:strRef>
              <c:f>'Table 8.64'!$S$11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8.64'!$V$11:$Z$11</c:f>
              <c:numCache>
                <c:formatCode>#,##0</c:formatCode>
                <c:ptCount val="5"/>
                <c:pt idx="0">
                  <c:v>87566</c:v>
                </c:pt>
                <c:pt idx="1">
                  <c:v>91295</c:v>
                </c:pt>
                <c:pt idx="2">
                  <c:v>92712</c:v>
                </c:pt>
                <c:pt idx="3">
                  <c:v>94679</c:v>
                </c:pt>
                <c:pt idx="4">
                  <c:v>96219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4D-453B-9E41-CF577CC0886A}"/>
            </c:ext>
          </c:extLst>
        </c:ser>
        <c:ser>
          <c:idx val="3"/>
          <c:order val="3"/>
          <c:tx>
            <c:strRef>
              <c:f>'Table 8.64'!$S$12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8.64'!$V$12:$Z$12</c:f>
              <c:numCache>
                <c:formatCode>#,##0</c:formatCode>
                <c:ptCount val="5"/>
                <c:pt idx="0">
                  <c:v>9752</c:v>
                </c:pt>
                <c:pt idx="1">
                  <c:v>10041</c:v>
                </c:pt>
                <c:pt idx="2">
                  <c:v>10431</c:v>
                </c:pt>
                <c:pt idx="3">
                  <c:v>10908</c:v>
                </c:pt>
                <c:pt idx="4">
                  <c:v>10975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4D-453B-9E41-CF577CC08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8.64'!$AB$15:$AB$33</c:f>
              <c:numCache>
                <c:formatCode>0.0%</c:formatCode>
                <c:ptCount val="19"/>
                <c:pt idx="0">
                  <c:v>8.8344496893482845E-3</c:v>
                </c:pt>
                <c:pt idx="1">
                  <c:v>2.1176558389462098E-3</c:v>
                </c:pt>
                <c:pt idx="2">
                  <c:v>3.0374834412373826E-2</c:v>
                </c:pt>
                <c:pt idx="3">
                  <c:v>5.7652480549284478E-3</c:v>
                </c:pt>
                <c:pt idx="4">
                  <c:v>3.6074780304867812E-2</c:v>
                </c:pt>
                <c:pt idx="5">
                  <c:v>3.934921730693882E-2</c:v>
                </c:pt>
                <c:pt idx="6">
                  <c:v>7.7513666809709503E-2</c:v>
                </c:pt>
                <c:pt idx="7">
                  <c:v>8.2887101890031165E-2</c:v>
                </c:pt>
                <c:pt idx="8">
                  <c:v>1.869507621695244E-2</c:v>
                </c:pt>
                <c:pt idx="9">
                  <c:v>3.0813291788719516E-2</c:v>
                </c:pt>
                <c:pt idx="10">
                  <c:v>6.0591077858835385E-2</c:v>
                </c:pt>
                <c:pt idx="11">
                  <c:v>2.4469653152228668E-2</c:v>
                </c:pt>
                <c:pt idx="12">
                  <c:v>0.15783532660410099</c:v>
                </c:pt>
                <c:pt idx="13">
                  <c:v>0.10517379704087916</c:v>
                </c:pt>
                <c:pt idx="14">
                  <c:v>4.4629363583782673E-2</c:v>
                </c:pt>
                <c:pt idx="15">
                  <c:v>7.2392111498777917E-2</c:v>
                </c:pt>
                <c:pt idx="16">
                  <c:v>0.10911058454764259</c:v>
                </c:pt>
                <c:pt idx="17">
                  <c:v>3.1401011250629697E-2</c:v>
                </c:pt>
                <c:pt idx="18">
                  <c:v>2.6587308991174879E-2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B-40BF-BB6C-3B114227AD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BB-40BF-BB6C-3B114227A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8.64'!$Z$44:$Z$60</c:f>
              <c:numCache>
                <c:formatCode>#,##0</c:formatCode>
                <c:ptCount val="17"/>
                <c:pt idx="0">
                  <c:v>26</c:v>
                </c:pt>
                <c:pt idx="1">
                  <c:v>318</c:v>
                </c:pt>
                <c:pt idx="2">
                  <c:v>1934</c:v>
                </c:pt>
                <c:pt idx="3">
                  <c:v>5212</c:v>
                </c:pt>
                <c:pt idx="4">
                  <c:v>10603</c:v>
                </c:pt>
                <c:pt idx="5">
                  <c:v>9203</c:v>
                </c:pt>
                <c:pt idx="6">
                  <c:v>6216</c:v>
                </c:pt>
                <c:pt idx="7">
                  <c:v>3875</c:v>
                </c:pt>
                <c:pt idx="8">
                  <c:v>3594</c:v>
                </c:pt>
                <c:pt idx="9">
                  <c:v>3157</c:v>
                </c:pt>
                <c:pt idx="10">
                  <c:v>2783</c:v>
                </c:pt>
                <c:pt idx="11">
                  <c:v>2079</c:v>
                </c:pt>
                <c:pt idx="12">
                  <c:v>1508</c:v>
                </c:pt>
                <c:pt idx="13">
                  <c:v>1037</c:v>
                </c:pt>
                <c:pt idx="14">
                  <c:v>464</c:v>
                </c:pt>
                <c:pt idx="15">
                  <c:v>191</c:v>
                </c:pt>
                <c:pt idx="16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45-475E-BF36-0DE50B81A0CF}"/>
            </c:ext>
          </c:extLst>
        </c:ser>
        <c:ser>
          <c:idx val="1"/>
          <c:order val="1"/>
          <c:tx>
            <c:strRef>
              <c:f>'Table 8.64'!$S$62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8.64'!$Z$63:$Z$79</c:f>
              <c:numCache>
                <c:formatCode>#,##0</c:formatCode>
                <c:ptCount val="17"/>
                <c:pt idx="0">
                  <c:v>28</c:v>
                </c:pt>
                <c:pt idx="1">
                  <c:v>442</c:v>
                </c:pt>
                <c:pt idx="2">
                  <c:v>2300</c:v>
                </c:pt>
                <c:pt idx="3">
                  <c:v>6434</c:v>
                </c:pt>
                <c:pt idx="4">
                  <c:v>12282</c:v>
                </c:pt>
                <c:pt idx="5">
                  <c:v>9021</c:v>
                </c:pt>
                <c:pt idx="6">
                  <c:v>5522</c:v>
                </c:pt>
                <c:pt idx="7">
                  <c:v>3753</c:v>
                </c:pt>
                <c:pt idx="8">
                  <c:v>3821</c:v>
                </c:pt>
                <c:pt idx="9">
                  <c:v>3306</c:v>
                </c:pt>
                <c:pt idx="10">
                  <c:v>2975</c:v>
                </c:pt>
                <c:pt idx="11">
                  <c:v>2227</c:v>
                </c:pt>
                <c:pt idx="12">
                  <c:v>1397</c:v>
                </c:pt>
                <c:pt idx="13">
                  <c:v>817</c:v>
                </c:pt>
                <c:pt idx="14">
                  <c:v>282</c:v>
                </c:pt>
                <c:pt idx="15">
                  <c:v>143</c:v>
                </c:pt>
                <c:pt idx="16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45-475E-BF36-0DE50B81A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8.64'!$Z$83:$Z$90</c:f>
              <c:numCache>
                <c:formatCode>#,##0</c:formatCode>
                <c:ptCount val="8"/>
                <c:pt idx="0">
                  <c:v>6635</c:v>
                </c:pt>
                <c:pt idx="1">
                  <c:v>10966</c:v>
                </c:pt>
                <c:pt idx="2">
                  <c:v>2450</c:v>
                </c:pt>
                <c:pt idx="3">
                  <c:v>2070</c:v>
                </c:pt>
                <c:pt idx="4">
                  <c:v>2548</c:v>
                </c:pt>
                <c:pt idx="5">
                  <c:v>2266</c:v>
                </c:pt>
                <c:pt idx="6">
                  <c:v>580</c:v>
                </c:pt>
                <c:pt idx="7">
                  <c:v>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C-43C0-9495-B9E0247607D5}"/>
            </c:ext>
          </c:extLst>
        </c:ser>
        <c:ser>
          <c:idx val="1"/>
          <c:order val="1"/>
          <c:tx>
            <c:strRef>
              <c:f>'Table 8.64'!$S$92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8.64'!$Z$93:$Z$100</c:f>
              <c:numCache>
                <c:formatCode>#,##0</c:formatCode>
                <c:ptCount val="8"/>
                <c:pt idx="0">
                  <c:v>5010</c:v>
                </c:pt>
                <c:pt idx="1">
                  <c:v>11515</c:v>
                </c:pt>
                <c:pt idx="2">
                  <c:v>793</c:v>
                </c:pt>
                <c:pt idx="3">
                  <c:v>3034</c:v>
                </c:pt>
                <c:pt idx="4">
                  <c:v>5775</c:v>
                </c:pt>
                <c:pt idx="5">
                  <c:v>2907</c:v>
                </c:pt>
                <c:pt idx="6">
                  <c:v>93</c:v>
                </c:pt>
                <c:pt idx="7">
                  <c:v>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C-43C0-9495-B9E024760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8.7'!$Y$83:$Y$90</c:f>
              <c:numCache>
                <c:formatCode>#,##0</c:formatCode>
                <c:ptCount val="8"/>
                <c:pt idx="0">
                  <c:v>6977</c:v>
                </c:pt>
                <c:pt idx="1">
                  <c:v>6965</c:v>
                </c:pt>
                <c:pt idx="2">
                  <c:v>2250</c:v>
                </c:pt>
                <c:pt idx="3">
                  <c:v>1472</c:v>
                </c:pt>
                <c:pt idx="4">
                  <c:v>1860</c:v>
                </c:pt>
                <c:pt idx="5">
                  <c:v>1739</c:v>
                </c:pt>
                <c:pt idx="6">
                  <c:v>507</c:v>
                </c:pt>
                <c:pt idx="7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C4-45F6-B600-EAB8E8D3F9FC}"/>
            </c:ext>
          </c:extLst>
        </c:ser>
        <c:ser>
          <c:idx val="1"/>
          <c:order val="1"/>
          <c:tx>
            <c:strRef>
              <c:f>'Table 8.7'!$S$92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8.7'!$Y$93:$Y$100</c:f>
              <c:numCache>
                <c:formatCode>#,##0</c:formatCode>
                <c:ptCount val="8"/>
                <c:pt idx="0">
                  <c:v>4029</c:v>
                </c:pt>
                <c:pt idx="1">
                  <c:v>8058</c:v>
                </c:pt>
                <c:pt idx="2">
                  <c:v>497</c:v>
                </c:pt>
                <c:pt idx="3">
                  <c:v>2225</c:v>
                </c:pt>
                <c:pt idx="4">
                  <c:v>5259</c:v>
                </c:pt>
                <c:pt idx="5">
                  <c:v>2538</c:v>
                </c:pt>
                <c:pt idx="6">
                  <c:v>46</c:v>
                </c:pt>
                <c:pt idx="7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C4-45F6-B600-EAB8E8D3F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8.64'!$V$8:$Z$8</c:f>
              <c:numCache>
                <c:formatCode>#,##0</c:formatCode>
                <c:ptCount val="5"/>
                <c:pt idx="0">
                  <c:v>47363</c:v>
                </c:pt>
                <c:pt idx="1">
                  <c:v>47554.76</c:v>
                </c:pt>
                <c:pt idx="2">
                  <c:v>50000</c:v>
                </c:pt>
                <c:pt idx="3">
                  <c:v>52331</c:v>
                </c:pt>
                <c:pt idx="4">
                  <c:v>53572.5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5-40AD-B1EA-900D1D4523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5-40AD-B1EA-900D1D452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8.65'!$U$4:$Y$4</c:f>
              <c:numCache>
                <c:formatCode>#,##0</c:formatCode>
                <c:ptCount val="5"/>
                <c:pt idx="1">
                  <c:v>7696</c:v>
                </c:pt>
                <c:pt idx="2">
                  <c:v>7774</c:v>
                </c:pt>
                <c:pt idx="3">
                  <c:v>8036</c:v>
                </c:pt>
                <c:pt idx="4">
                  <c:v>8490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E-4FDC-B222-C5879A26DC2A}"/>
            </c:ext>
          </c:extLst>
        </c:ser>
        <c:ser>
          <c:idx val="1"/>
          <c:order val="1"/>
          <c:tx>
            <c:strRef>
              <c:f>'Table 8.65'!$S$7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8.65'!$U$7:$Y$7</c:f>
              <c:numCache>
                <c:formatCode>#,##0</c:formatCode>
                <c:ptCount val="5"/>
                <c:pt idx="1">
                  <c:v>5239</c:v>
                </c:pt>
                <c:pt idx="2">
                  <c:v>5328</c:v>
                </c:pt>
                <c:pt idx="3">
                  <c:v>5493</c:v>
                </c:pt>
                <c:pt idx="4">
                  <c:v>5780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6E-4FDC-B222-C5879A26DC2A}"/>
            </c:ext>
          </c:extLst>
        </c:ser>
        <c:ser>
          <c:idx val="2"/>
          <c:order val="2"/>
          <c:tx>
            <c:strRef>
              <c:f>'Table 8.65'!$S$11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8.65'!$U$11:$Y$11</c:f>
              <c:numCache>
                <c:formatCode>#,##0</c:formatCode>
                <c:ptCount val="5"/>
                <c:pt idx="1">
                  <c:v>6110</c:v>
                </c:pt>
                <c:pt idx="2">
                  <c:v>6182</c:v>
                </c:pt>
                <c:pt idx="3">
                  <c:v>6436</c:v>
                </c:pt>
                <c:pt idx="4">
                  <c:v>6791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6E-4FDC-B222-C5879A26DC2A}"/>
            </c:ext>
          </c:extLst>
        </c:ser>
        <c:ser>
          <c:idx val="3"/>
          <c:order val="3"/>
          <c:tx>
            <c:strRef>
              <c:f>'Table 8.65'!$S$12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8.65'!$U$12:$Y$12</c:f>
              <c:numCache>
                <c:formatCode>#,##0</c:formatCode>
                <c:ptCount val="5"/>
                <c:pt idx="1">
                  <c:v>1589</c:v>
                </c:pt>
                <c:pt idx="2">
                  <c:v>1586</c:v>
                </c:pt>
                <c:pt idx="3">
                  <c:v>1600</c:v>
                </c:pt>
                <c:pt idx="4">
                  <c:v>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6E-4FDC-B222-C5879A26D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8.65'!$AB$15:$AB$33</c:f>
              <c:numCache>
                <c:formatCode>0.0%</c:formatCode>
                <c:ptCount val="19"/>
                <c:pt idx="0">
                  <c:v>0.1448696877201221</c:v>
                </c:pt>
                <c:pt idx="1">
                  <c:v>5.4003287156609535E-3</c:v>
                </c:pt>
                <c:pt idx="2">
                  <c:v>6.7151913594740556E-2</c:v>
                </c:pt>
                <c:pt idx="3">
                  <c:v>6.2221178680441419E-3</c:v>
                </c:pt>
                <c:pt idx="4">
                  <c:v>6.6799718243719178E-2</c:v>
                </c:pt>
                <c:pt idx="5">
                  <c:v>2.2305705564686546E-2</c:v>
                </c:pt>
                <c:pt idx="6">
                  <c:v>5.8347029819206385E-2</c:v>
                </c:pt>
                <c:pt idx="7">
                  <c:v>5.8347029819206385E-2</c:v>
                </c:pt>
                <c:pt idx="8">
                  <c:v>3.9563277764733507E-2</c:v>
                </c:pt>
                <c:pt idx="9">
                  <c:v>6.2221178680441419E-3</c:v>
                </c:pt>
                <c:pt idx="10">
                  <c:v>2.7119042028645221E-2</c:v>
                </c:pt>
                <c:pt idx="11">
                  <c:v>1.5848790795961493E-2</c:v>
                </c:pt>
                <c:pt idx="12">
                  <c:v>4.9659544494012678E-2</c:v>
                </c:pt>
                <c:pt idx="13">
                  <c:v>6.0929795726696406E-2</c:v>
                </c:pt>
                <c:pt idx="14">
                  <c:v>8.0183141582531106E-2</c:v>
                </c:pt>
                <c:pt idx="15">
                  <c:v>4.2028645221883071E-2</c:v>
                </c:pt>
                <c:pt idx="16">
                  <c:v>0.10096266729279174</c:v>
                </c:pt>
                <c:pt idx="17">
                  <c:v>2.1836111763324725E-2</c:v>
                </c:pt>
                <c:pt idx="18">
                  <c:v>2.34796900680911E-2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A-4351-8BA0-9D8245999D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A-4351-8BA0-9D8245999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8.65'!$Y$44:$Y$60</c:f>
              <c:numCache>
                <c:formatCode>#,##0</c:formatCode>
                <c:ptCount val="17"/>
                <c:pt idx="0">
                  <c:v>7</c:v>
                </c:pt>
                <c:pt idx="1">
                  <c:v>87</c:v>
                </c:pt>
                <c:pt idx="2">
                  <c:v>234</c:v>
                </c:pt>
                <c:pt idx="3">
                  <c:v>330</c:v>
                </c:pt>
                <c:pt idx="4">
                  <c:v>337</c:v>
                </c:pt>
                <c:pt idx="5">
                  <c:v>394</c:v>
                </c:pt>
                <c:pt idx="6">
                  <c:v>299</c:v>
                </c:pt>
                <c:pt idx="7">
                  <c:v>324</c:v>
                </c:pt>
                <c:pt idx="8">
                  <c:v>365</c:v>
                </c:pt>
                <c:pt idx="9">
                  <c:v>405</c:v>
                </c:pt>
                <c:pt idx="10">
                  <c:v>422</c:v>
                </c:pt>
                <c:pt idx="11">
                  <c:v>446</c:v>
                </c:pt>
                <c:pt idx="12">
                  <c:v>286</c:v>
                </c:pt>
                <c:pt idx="13">
                  <c:v>149</c:v>
                </c:pt>
                <c:pt idx="14">
                  <c:v>70</c:v>
                </c:pt>
                <c:pt idx="15">
                  <c:v>51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F2-4486-9920-68AE2D500ED1}"/>
            </c:ext>
          </c:extLst>
        </c:ser>
        <c:ser>
          <c:idx val="1"/>
          <c:order val="1"/>
          <c:tx>
            <c:strRef>
              <c:f>'Table 8.65'!$S$62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8.65'!$Y$63:$Y$79</c:f>
              <c:numCache>
                <c:formatCode>#,##0</c:formatCode>
                <c:ptCount val="17"/>
                <c:pt idx="0">
                  <c:v>4</c:v>
                </c:pt>
                <c:pt idx="1">
                  <c:v>69</c:v>
                </c:pt>
                <c:pt idx="2">
                  <c:v>226</c:v>
                </c:pt>
                <c:pt idx="3">
                  <c:v>311</c:v>
                </c:pt>
                <c:pt idx="4">
                  <c:v>401</c:v>
                </c:pt>
                <c:pt idx="5">
                  <c:v>334</c:v>
                </c:pt>
                <c:pt idx="6">
                  <c:v>292</c:v>
                </c:pt>
                <c:pt idx="7">
                  <c:v>340</c:v>
                </c:pt>
                <c:pt idx="8">
                  <c:v>426</c:v>
                </c:pt>
                <c:pt idx="9">
                  <c:v>415</c:v>
                </c:pt>
                <c:pt idx="10">
                  <c:v>496</c:v>
                </c:pt>
                <c:pt idx="11">
                  <c:v>399</c:v>
                </c:pt>
                <c:pt idx="12">
                  <c:v>234</c:v>
                </c:pt>
                <c:pt idx="13">
                  <c:v>107</c:v>
                </c:pt>
                <c:pt idx="14">
                  <c:v>45</c:v>
                </c:pt>
                <c:pt idx="15">
                  <c:v>25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F2-4486-9920-68AE2D500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8.65'!$Y$83:$Y$90</c:f>
              <c:numCache>
                <c:formatCode>#,##0</c:formatCode>
                <c:ptCount val="8"/>
                <c:pt idx="0">
                  <c:v>336</c:v>
                </c:pt>
                <c:pt idx="1">
                  <c:v>202</c:v>
                </c:pt>
                <c:pt idx="2">
                  <c:v>466</c:v>
                </c:pt>
                <c:pt idx="3">
                  <c:v>144</c:v>
                </c:pt>
                <c:pt idx="4">
                  <c:v>81</c:v>
                </c:pt>
                <c:pt idx="5">
                  <c:v>92</c:v>
                </c:pt>
                <c:pt idx="6">
                  <c:v>290</c:v>
                </c:pt>
                <c:pt idx="7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C-490A-A739-BDAEB04148EE}"/>
            </c:ext>
          </c:extLst>
        </c:ser>
        <c:ser>
          <c:idx val="1"/>
          <c:order val="1"/>
          <c:tx>
            <c:strRef>
              <c:f>'Table 8.65'!$S$92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8.65'!$Y$93:$Y$100</c:f>
              <c:numCache>
                <c:formatCode>#,##0</c:formatCode>
                <c:ptCount val="8"/>
                <c:pt idx="0">
                  <c:v>188</c:v>
                </c:pt>
                <c:pt idx="1">
                  <c:v>507</c:v>
                </c:pt>
                <c:pt idx="2">
                  <c:v>126</c:v>
                </c:pt>
                <c:pt idx="3">
                  <c:v>364</c:v>
                </c:pt>
                <c:pt idx="4">
                  <c:v>418</c:v>
                </c:pt>
                <c:pt idx="5">
                  <c:v>200</c:v>
                </c:pt>
                <c:pt idx="6">
                  <c:v>31</c:v>
                </c:pt>
                <c:pt idx="7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C-490A-A739-BDAEB0414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8.65'!$U$8:$Y$8</c:f>
              <c:numCache>
                <c:formatCode>#,##0</c:formatCode>
                <c:ptCount val="5"/>
                <c:pt idx="1">
                  <c:v>32691.57</c:v>
                </c:pt>
                <c:pt idx="2">
                  <c:v>34162.65</c:v>
                </c:pt>
                <c:pt idx="3">
                  <c:v>35692.089999999997</c:v>
                </c:pt>
                <c:pt idx="4">
                  <c:v>37474.17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F-4E91-9C19-D034140537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F-4E91-9C19-D03414053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8.65'!$V$4:$Z$4</c:f>
              <c:numCache>
                <c:formatCode>#,##0</c:formatCode>
                <c:ptCount val="5"/>
                <c:pt idx="0">
                  <c:v>7696</c:v>
                </c:pt>
                <c:pt idx="1">
                  <c:v>7774</c:v>
                </c:pt>
                <c:pt idx="2">
                  <c:v>8036</c:v>
                </c:pt>
                <c:pt idx="3">
                  <c:v>8490</c:v>
                </c:pt>
                <c:pt idx="4">
                  <c:v>8514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74-4837-9653-0EED1C152FD6}"/>
            </c:ext>
          </c:extLst>
        </c:ser>
        <c:ser>
          <c:idx val="1"/>
          <c:order val="1"/>
          <c:tx>
            <c:strRef>
              <c:f>'Table 8.65'!$S$7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8.65'!$V$7:$Z$7</c:f>
              <c:numCache>
                <c:formatCode>#,##0</c:formatCode>
                <c:ptCount val="5"/>
                <c:pt idx="0">
                  <c:v>5239</c:v>
                </c:pt>
                <c:pt idx="1">
                  <c:v>5328</c:v>
                </c:pt>
                <c:pt idx="2">
                  <c:v>5493</c:v>
                </c:pt>
                <c:pt idx="3">
                  <c:v>5780</c:v>
                </c:pt>
                <c:pt idx="4">
                  <c:v>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74-4837-9653-0EED1C152FD6}"/>
            </c:ext>
          </c:extLst>
        </c:ser>
        <c:ser>
          <c:idx val="2"/>
          <c:order val="2"/>
          <c:tx>
            <c:strRef>
              <c:f>'Table 8.65'!$S$11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8.65'!$V$11:$Z$11</c:f>
              <c:numCache>
                <c:formatCode>#,##0</c:formatCode>
                <c:ptCount val="5"/>
                <c:pt idx="0">
                  <c:v>6110</c:v>
                </c:pt>
                <c:pt idx="1">
                  <c:v>6182</c:v>
                </c:pt>
                <c:pt idx="2">
                  <c:v>6436</c:v>
                </c:pt>
                <c:pt idx="3">
                  <c:v>6791</c:v>
                </c:pt>
                <c:pt idx="4">
                  <c:v>6908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74-4837-9653-0EED1C152FD6}"/>
            </c:ext>
          </c:extLst>
        </c:ser>
        <c:ser>
          <c:idx val="3"/>
          <c:order val="3"/>
          <c:tx>
            <c:strRef>
              <c:f>'Table 8.65'!$S$12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8.65'!$V$12:$Z$12</c:f>
              <c:numCache>
                <c:formatCode>#,##0</c:formatCode>
                <c:ptCount val="5"/>
                <c:pt idx="0">
                  <c:v>1589</c:v>
                </c:pt>
                <c:pt idx="1">
                  <c:v>1586</c:v>
                </c:pt>
                <c:pt idx="2">
                  <c:v>1600</c:v>
                </c:pt>
                <c:pt idx="3">
                  <c:v>1702</c:v>
                </c:pt>
                <c:pt idx="4">
                  <c:v>1607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74-4837-9653-0EED1C152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8.65'!$AB$15:$AB$33</c:f>
              <c:numCache>
                <c:formatCode>0.0%</c:formatCode>
                <c:ptCount val="19"/>
                <c:pt idx="0">
                  <c:v>0.1448696877201221</c:v>
                </c:pt>
                <c:pt idx="1">
                  <c:v>5.4003287156609535E-3</c:v>
                </c:pt>
                <c:pt idx="2">
                  <c:v>6.7151913594740556E-2</c:v>
                </c:pt>
                <c:pt idx="3">
                  <c:v>6.2221178680441419E-3</c:v>
                </c:pt>
                <c:pt idx="4">
                  <c:v>6.6799718243719178E-2</c:v>
                </c:pt>
                <c:pt idx="5">
                  <c:v>2.2305705564686546E-2</c:v>
                </c:pt>
                <c:pt idx="6">
                  <c:v>5.8347029819206385E-2</c:v>
                </c:pt>
                <c:pt idx="7">
                  <c:v>5.8347029819206385E-2</c:v>
                </c:pt>
                <c:pt idx="8">
                  <c:v>3.9563277764733507E-2</c:v>
                </c:pt>
                <c:pt idx="9">
                  <c:v>6.2221178680441419E-3</c:v>
                </c:pt>
                <c:pt idx="10">
                  <c:v>2.7119042028645221E-2</c:v>
                </c:pt>
                <c:pt idx="11">
                  <c:v>1.5848790795961493E-2</c:v>
                </c:pt>
                <c:pt idx="12">
                  <c:v>4.9659544494012678E-2</c:v>
                </c:pt>
                <c:pt idx="13">
                  <c:v>6.0929795726696406E-2</c:v>
                </c:pt>
                <c:pt idx="14">
                  <c:v>8.0183141582531106E-2</c:v>
                </c:pt>
                <c:pt idx="15">
                  <c:v>4.2028645221883071E-2</c:v>
                </c:pt>
                <c:pt idx="16">
                  <c:v>0.10096266729279174</c:v>
                </c:pt>
                <c:pt idx="17">
                  <c:v>2.1836111763324725E-2</c:v>
                </c:pt>
                <c:pt idx="18">
                  <c:v>2.34796900680911E-2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E-4926-9105-182F292628F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E-4926-9105-182F2926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8.65'!$Z$44:$Z$60</c:f>
              <c:numCache>
                <c:formatCode>#,##0</c:formatCode>
                <c:ptCount val="17"/>
                <c:pt idx="0">
                  <c:v>0</c:v>
                </c:pt>
                <c:pt idx="1">
                  <c:v>93</c:v>
                </c:pt>
                <c:pt idx="2">
                  <c:v>246</c:v>
                </c:pt>
                <c:pt idx="3">
                  <c:v>338</c:v>
                </c:pt>
                <c:pt idx="4">
                  <c:v>391</c:v>
                </c:pt>
                <c:pt idx="5">
                  <c:v>390</c:v>
                </c:pt>
                <c:pt idx="6">
                  <c:v>340</c:v>
                </c:pt>
                <c:pt idx="7">
                  <c:v>336</c:v>
                </c:pt>
                <c:pt idx="8">
                  <c:v>363</c:v>
                </c:pt>
                <c:pt idx="9">
                  <c:v>386</c:v>
                </c:pt>
                <c:pt idx="10">
                  <c:v>430</c:v>
                </c:pt>
                <c:pt idx="11">
                  <c:v>441</c:v>
                </c:pt>
                <c:pt idx="12">
                  <c:v>295</c:v>
                </c:pt>
                <c:pt idx="13">
                  <c:v>144</c:v>
                </c:pt>
                <c:pt idx="14">
                  <c:v>57</c:v>
                </c:pt>
                <c:pt idx="15">
                  <c:v>38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17-45F9-8B82-6A9256042E20}"/>
            </c:ext>
          </c:extLst>
        </c:ser>
        <c:ser>
          <c:idx val="1"/>
          <c:order val="1"/>
          <c:tx>
            <c:strRef>
              <c:f>'Table 8.65'!$S$62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8.65'!$Z$63:$Z$79</c:f>
              <c:numCache>
                <c:formatCode>#,##0</c:formatCode>
                <c:ptCount val="17"/>
                <c:pt idx="0">
                  <c:v>0</c:v>
                </c:pt>
                <c:pt idx="1">
                  <c:v>105</c:v>
                </c:pt>
                <c:pt idx="2">
                  <c:v>253</c:v>
                </c:pt>
                <c:pt idx="3">
                  <c:v>283</c:v>
                </c:pt>
                <c:pt idx="4">
                  <c:v>387</c:v>
                </c:pt>
                <c:pt idx="5">
                  <c:v>347</c:v>
                </c:pt>
                <c:pt idx="6">
                  <c:v>370</c:v>
                </c:pt>
                <c:pt idx="7">
                  <c:v>365</c:v>
                </c:pt>
                <c:pt idx="8">
                  <c:v>411</c:v>
                </c:pt>
                <c:pt idx="9">
                  <c:v>380</c:v>
                </c:pt>
                <c:pt idx="10">
                  <c:v>502</c:v>
                </c:pt>
                <c:pt idx="11">
                  <c:v>412</c:v>
                </c:pt>
                <c:pt idx="12">
                  <c:v>230</c:v>
                </c:pt>
                <c:pt idx="13">
                  <c:v>84</c:v>
                </c:pt>
                <c:pt idx="14">
                  <c:v>48</c:v>
                </c:pt>
                <c:pt idx="15">
                  <c:v>19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17-45F9-8B82-6A9256042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8.65'!$Z$83:$Z$90</c:f>
              <c:numCache>
                <c:formatCode>#,##0</c:formatCode>
                <c:ptCount val="8"/>
                <c:pt idx="0">
                  <c:v>336</c:v>
                </c:pt>
                <c:pt idx="1">
                  <c:v>230</c:v>
                </c:pt>
                <c:pt idx="2">
                  <c:v>457</c:v>
                </c:pt>
                <c:pt idx="3">
                  <c:v>141</c:v>
                </c:pt>
                <c:pt idx="4">
                  <c:v>75</c:v>
                </c:pt>
                <c:pt idx="5">
                  <c:v>100</c:v>
                </c:pt>
                <c:pt idx="6">
                  <c:v>293</c:v>
                </c:pt>
                <c:pt idx="7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C-4F52-AC4A-9FE07493BA73}"/>
            </c:ext>
          </c:extLst>
        </c:ser>
        <c:ser>
          <c:idx val="1"/>
          <c:order val="1"/>
          <c:tx>
            <c:strRef>
              <c:f>'Table 8.65'!$S$92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8.65'!$Z$93:$Z$100</c:f>
              <c:numCache>
                <c:formatCode>#,##0</c:formatCode>
                <c:ptCount val="8"/>
                <c:pt idx="0">
                  <c:v>210</c:v>
                </c:pt>
                <c:pt idx="1">
                  <c:v>513</c:v>
                </c:pt>
                <c:pt idx="2">
                  <c:v>123</c:v>
                </c:pt>
                <c:pt idx="3">
                  <c:v>402</c:v>
                </c:pt>
                <c:pt idx="4">
                  <c:v>405</c:v>
                </c:pt>
                <c:pt idx="5">
                  <c:v>194</c:v>
                </c:pt>
                <c:pt idx="6">
                  <c:v>34</c:v>
                </c:pt>
                <c:pt idx="7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C-4F52-AC4A-9FE07493B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8.7'!$U$8:$Y$8</c:f>
              <c:numCache>
                <c:formatCode>#,##0</c:formatCode>
                <c:ptCount val="5"/>
                <c:pt idx="1">
                  <c:v>45973</c:v>
                </c:pt>
                <c:pt idx="2">
                  <c:v>48011.28</c:v>
                </c:pt>
                <c:pt idx="3">
                  <c:v>49400.14</c:v>
                </c:pt>
                <c:pt idx="4">
                  <c:v>50480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0-486D-8E6F-1B51F76354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B0-486D-8E6F-1B51F7635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8.65'!$V$8:$Z$8</c:f>
              <c:numCache>
                <c:formatCode>#,##0</c:formatCode>
                <c:ptCount val="5"/>
                <c:pt idx="0">
                  <c:v>32691.57</c:v>
                </c:pt>
                <c:pt idx="1">
                  <c:v>34162.65</c:v>
                </c:pt>
                <c:pt idx="2">
                  <c:v>35692.089999999997</c:v>
                </c:pt>
                <c:pt idx="3">
                  <c:v>37474.17</c:v>
                </c:pt>
                <c:pt idx="4">
                  <c:v>36660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DF-4031-B1E1-0D857CE536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DF-4031-B1E1-0D857CE53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8.66'!$U$4:$Y$4</c:f>
              <c:numCache>
                <c:formatCode>#,##0</c:formatCode>
                <c:ptCount val="5"/>
                <c:pt idx="1">
                  <c:v>23762</c:v>
                </c:pt>
                <c:pt idx="2">
                  <c:v>23947</c:v>
                </c:pt>
                <c:pt idx="3">
                  <c:v>25584</c:v>
                </c:pt>
                <c:pt idx="4">
                  <c:v>26833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88-460C-AAF8-DCC924DEBDAD}"/>
            </c:ext>
          </c:extLst>
        </c:ser>
        <c:ser>
          <c:idx val="1"/>
          <c:order val="1"/>
          <c:tx>
            <c:strRef>
              <c:f>'Table 8.66'!$S$7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8.66'!$U$7:$Y$7</c:f>
              <c:numCache>
                <c:formatCode>#,##0</c:formatCode>
                <c:ptCount val="5"/>
                <c:pt idx="1">
                  <c:v>16348</c:v>
                </c:pt>
                <c:pt idx="2">
                  <c:v>16707</c:v>
                </c:pt>
                <c:pt idx="3">
                  <c:v>17539</c:v>
                </c:pt>
                <c:pt idx="4">
                  <c:v>18338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88-460C-AAF8-DCC924DEBDAD}"/>
            </c:ext>
          </c:extLst>
        </c:ser>
        <c:ser>
          <c:idx val="2"/>
          <c:order val="2"/>
          <c:tx>
            <c:strRef>
              <c:f>'Table 8.66'!$S$11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8.66'!$U$11:$Y$11</c:f>
              <c:numCache>
                <c:formatCode>#,##0</c:formatCode>
                <c:ptCount val="5"/>
                <c:pt idx="1">
                  <c:v>20099</c:v>
                </c:pt>
                <c:pt idx="2">
                  <c:v>20226</c:v>
                </c:pt>
                <c:pt idx="3">
                  <c:v>21764</c:v>
                </c:pt>
                <c:pt idx="4">
                  <c:v>22880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88-460C-AAF8-DCC924DEBDAD}"/>
            </c:ext>
          </c:extLst>
        </c:ser>
        <c:ser>
          <c:idx val="3"/>
          <c:order val="3"/>
          <c:tx>
            <c:strRef>
              <c:f>'Table 8.66'!$S$12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8.66'!$U$12:$Y$12</c:f>
              <c:numCache>
                <c:formatCode>#,##0</c:formatCode>
                <c:ptCount val="5"/>
                <c:pt idx="1">
                  <c:v>3660</c:v>
                </c:pt>
                <c:pt idx="2">
                  <c:v>3724</c:v>
                </c:pt>
                <c:pt idx="3">
                  <c:v>3820</c:v>
                </c:pt>
                <c:pt idx="4">
                  <c:v>3956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88-460C-AAF8-DCC924DEB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8.66'!$AB$15:$AB$33</c:f>
              <c:numCache>
                <c:formatCode>0.0%</c:formatCode>
                <c:ptCount val="19"/>
                <c:pt idx="0">
                  <c:v>2.4052635363486015E-2</c:v>
                </c:pt>
                <c:pt idx="1">
                  <c:v>2.1212339109800819E-3</c:v>
                </c:pt>
                <c:pt idx="2">
                  <c:v>4.0051772488674767E-2</c:v>
                </c:pt>
                <c:pt idx="3">
                  <c:v>6.7591860214280576E-3</c:v>
                </c:pt>
                <c:pt idx="4">
                  <c:v>9.0206370892356363E-2</c:v>
                </c:pt>
                <c:pt idx="5">
                  <c:v>3.8290069749047244E-2</c:v>
                </c:pt>
                <c:pt idx="6">
                  <c:v>8.5927949953260946E-2</c:v>
                </c:pt>
                <c:pt idx="7">
                  <c:v>9.1249011289278786E-2</c:v>
                </c:pt>
                <c:pt idx="8">
                  <c:v>2.2111167038182212E-2</c:v>
                </c:pt>
                <c:pt idx="9">
                  <c:v>1.2080247357445891E-2</c:v>
                </c:pt>
                <c:pt idx="10">
                  <c:v>3.429927374703387E-2</c:v>
                </c:pt>
                <c:pt idx="11">
                  <c:v>2.1176385992665563E-2</c:v>
                </c:pt>
                <c:pt idx="12">
                  <c:v>7.4351046235708637E-2</c:v>
                </c:pt>
                <c:pt idx="13">
                  <c:v>6.1983173941180698E-2</c:v>
                </c:pt>
                <c:pt idx="14">
                  <c:v>8.7689652692888476E-2</c:v>
                </c:pt>
                <c:pt idx="15">
                  <c:v>7.780254548069318E-2</c:v>
                </c:pt>
                <c:pt idx="16">
                  <c:v>0.11868123966347882</c:v>
                </c:pt>
                <c:pt idx="17">
                  <c:v>2.7180556554253252E-2</c:v>
                </c:pt>
                <c:pt idx="18">
                  <c:v>3.3436398935787731E-2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9-4954-B021-F18C0851DB6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19-4954-B021-F18C0851D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8.66'!$Y$44:$Y$60</c:f>
              <c:numCache>
                <c:formatCode>#,##0</c:formatCode>
                <c:ptCount val="17"/>
                <c:pt idx="0">
                  <c:v>8</c:v>
                </c:pt>
                <c:pt idx="1">
                  <c:v>303</c:v>
                </c:pt>
                <c:pt idx="2">
                  <c:v>821</c:v>
                </c:pt>
                <c:pt idx="3">
                  <c:v>1141</c:v>
                </c:pt>
                <c:pt idx="4">
                  <c:v>1142</c:v>
                </c:pt>
                <c:pt idx="5">
                  <c:v>1270</c:v>
                </c:pt>
                <c:pt idx="6">
                  <c:v>1381</c:v>
                </c:pt>
                <c:pt idx="7">
                  <c:v>1380</c:v>
                </c:pt>
                <c:pt idx="8">
                  <c:v>1360</c:v>
                </c:pt>
                <c:pt idx="9">
                  <c:v>1114</c:v>
                </c:pt>
                <c:pt idx="10">
                  <c:v>1179</c:v>
                </c:pt>
                <c:pt idx="11">
                  <c:v>942</c:v>
                </c:pt>
                <c:pt idx="12">
                  <c:v>534</c:v>
                </c:pt>
                <c:pt idx="13">
                  <c:v>261</c:v>
                </c:pt>
                <c:pt idx="14">
                  <c:v>93</c:v>
                </c:pt>
                <c:pt idx="15">
                  <c:v>38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A-4ADA-B962-E9B95274E0E3}"/>
            </c:ext>
          </c:extLst>
        </c:ser>
        <c:ser>
          <c:idx val="1"/>
          <c:order val="1"/>
          <c:tx>
            <c:strRef>
              <c:f>'Table 8.66'!$S$62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8.66'!$Y$63:$Y$79</c:f>
              <c:numCache>
                <c:formatCode>#,##0</c:formatCode>
                <c:ptCount val="17"/>
                <c:pt idx="0">
                  <c:v>4</c:v>
                </c:pt>
                <c:pt idx="1">
                  <c:v>338</c:v>
                </c:pt>
                <c:pt idx="2">
                  <c:v>848</c:v>
                </c:pt>
                <c:pt idx="3">
                  <c:v>1199</c:v>
                </c:pt>
                <c:pt idx="4">
                  <c:v>1320</c:v>
                </c:pt>
                <c:pt idx="5">
                  <c:v>1420</c:v>
                </c:pt>
                <c:pt idx="6">
                  <c:v>1467</c:v>
                </c:pt>
                <c:pt idx="7">
                  <c:v>1546</c:v>
                </c:pt>
                <c:pt idx="8">
                  <c:v>1572</c:v>
                </c:pt>
                <c:pt idx="9">
                  <c:v>1256</c:v>
                </c:pt>
                <c:pt idx="10">
                  <c:v>1226</c:v>
                </c:pt>
                <c:pt idx="11">
                  <c:v>870</c:v>
                </c:pt>
                <c:pt idx="12">
                  <c:v>427</c:v>
                </c:pt>
                <c:pt idx="13">
                  <c:v>171</c:v>
                </c:pt>
                <c:pt idx="14">
                  <c:v>48</c:v>
                </c:pt>
                <c:pt idx="15">
                  <c:v>32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5A-4ADA-B962-E9B95274E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8.66'!$Y$83:$Y$90</c:f>
              <c:numCache>
                <c:formatCode>#,##0</c:formatCode>
                <c:ptCount val="8"/>
                <c:pt idx="0">
                  <c:v>1387</c:v>
                </c:pt>
                <c:pt idx="1">
                  <c:v>1523</c:v>
                </c:pt>
                <c:pt idx="2">
                  <c:v>1519</c:v>
                </c:pt>
                <c:pt idx="3">
                  <c:v>655</c:v>
                </c:pt>
                <c:pt idx="4">
                  <c:v>365</c:v>
                </c:pt>
                <c:pt idx="5">
                  <c:v>477</c:v>
                </c:pt>
                <c:pt idx="6">
                  <c:v>377</c:v>
                </c:pt>
                <c:pt idx="7">
                  <c:v>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B-44B8-A8B5-F6EF6BB0C421}"/>
            </c:ext>
          </c:extLst>
        </c:ser>
        <c:ser>
          <c:idx val="1"/>
          <c:order val="1"/>
          <c:tx>
            <c:strRef>
              <c:f>'Table 8.66'!$S$92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8.66'!$Y$93:$Y$100</c:f>
              <c:numCache>
                <c:formatCode>#,##0</c:formatCode>
                <c:ptCount val="8"/>
                <c:pt idx="0">
                  <c:v>865</c:v>
                </c:pt>
                <c:pt idx="1">
                  <c:v>2445</c:v>
                </c:pt>
                <c:pt idx="2">
                  <c:v>250</c:v>
                </c:pt>
                <c:pt idx="3">
                  <c:v>1163</c:v>
                </c:pt>
                <c:pt idx="4">
                  <c:v>1500</c:v>
                </c:pt>
                <c:pt idx="5">
                  <c:v>842</c:v>
                </c:pt>
                <c:pt idx="6">
                  <c:v>41</c:v>
                </c:pt>
                <c:pt idx="7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DB-44B8-A8B5-F6EF6BB0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8.66'!$U$8:$Y$8</c:f>
              <c:numCache>
                <c:formatCode>#,##0</c:formatCode>
                <c:ptCount val="5"/>
                <c:pt idx="1">
                  <c:v>34394</c:v>
                </c:pt>
                <c:pt idx="2">
                  <c:v>36683</c:v>
                </c:pt>
                <c:pt idx="3">
                  <c:v>36410</c:v>
                </c:pt>
                <c:pt idx="4">
                  <c:v>37779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B-43DE-B59A-60CBCEF474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B-43DE-B59A-60CBCEF47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8.66'!$V$4:$Z$4</c:f>
              <c:numCache>
                <c:formatCode>#,##0</c:formatCode>
                <c:ptCount val="5"/>
                <c:pt idx="0">
                  <c:v>23762</c:v>
                </c:pt>
                <c:pt idx="1">
                  <c:v>23947</c:v>
                </c:pt>
                <c:pt idx="2">
                  <c:v>25584</c:v>
                </c:pt>
                <c:pt idx="3">
                  <c:v>26833</c:v>
                </c:pt>
                <c:pt idx="4">
                  <c:v>27810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2-4CEC-804A-30D7974853CD}"/>
            </c:ext>
          </c:extLst>
        </c:ser>
        <c:ser>
          <c:idx val="1"/>
          <c:order val="1"/>
          <c:tx>
            <c:strRef>
              <c:f>'Table 8.66'!$S$7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8.66'!$V$7:$Z$7</c:f>
              <c:numCache>
                <c:formatCode>#,##0</c:formatCode>
                <c:ptCount val="5"/>
                <c:pt idx="0">
                  <c:v>16348</c:v>
                </c:pt>
                <c:pt idx="1">
                  <c:v>16707</c:v>
                </c:pt>
                <c:pt idx="2">
                  <c:v>17539</c:v>
                </c:pt>
                <c:pt idx="3">
                  <c:v>18338</c:v>
                </c:pt>
                <c:pt idx="4">
                  <c:v>19038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2-4CEC-804A-30D7974853CD}"/>
            </c:ext>
          </c:extLst>
        </c:ser>
        <c:ser>
          <c:idx val="2"/>
          <c:order val="2"/>
          <c:tx>
            <c:strRef>
              <c:f>'Table 8.66'!$S$11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8.66'!$V$11:$Z$11</c:f>
              <c:numCache>
                <c:formatCode>#,##0</c:formatCode>
                <c:ptCount val="5"/>
                <c:pt idx="0">
                  <c:v>20099</c:v>
                </c:pt>
                <c:pt idx="1">
                  <c:v>20226</c:v>
                </c:pt>
                <c:pt idx="2">
                  <c:v>21764</c:v>
                </c:pt>
                <c:pt idx="3">
                  <c:v>22880</c:v>
                </c:pt>
                <c:pt idx="4">
                  <c:v>23710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2-4CEC-804A-30D7974853CD}"/>
            </c:ext>
          </c:extLst>
        </c:ser>
        <c:ser>
          <c:idx val="3"/>
          <c:order val="3"/>
          <c:tx>
            <c:strRef>
              <c:f>'Table 8.66'!$S$12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8.66'!$V$12:$Z$12</c:f>
              <c:numCache>
                <c:formatCode>#,##0</c:formatCode>
                <c:ptCount val="5"/>
                <c:pt idx="0">
                  <c:v>3660</c:v>
                </c:pt>
                <c:pt idx="1">
                  <c:v>3724</c:v>
                </c:pt>
                <c:pt idx="2">
                  <c:v>3820</c:v>
                </c:pt>
                <c:pt idx="3">
                  <c:v>3956</c:v>
                </c:pt>
                <c:pt idx="4">
                  <c:v>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02-4CEC-804A-30D79748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8.66'!$AB$15:$AB$33</c:f>
              <c:numCache>
                <c:formatCode>0.0%</c:formatCode>
                <c:ptCount val="19"/>
                <c:pt idx="0">
                  <c:v>2.4052635363486015E-2</c:v>
                </c:pt>
                <c:pt idx="1">
                  <c:v>2.1212339109800819E-3</c:v>
                </c:pt>
                <c:pt idx="2">
                  <c:v>4.0051772488674767E-2</c:v>
                </c:pt>
                <c:pt idx="3">
                  <c:v>6.7591860214280576E-3</c:v>
                </c:pt>
                <c:pt idx="4">
                  <c:v>9.0206370892356363E-2</c:v>
                </c:pt>
                <c:pt idx="5">
                  <c:v>3.8290069749047244E-2</c:v>
                </c:pt>
                <c:pt idx="6">
                  <c:v>8.5927949953260946E-2</c:v>
                </c:pt>
                <c:pt idx="7">
                  <c:v>9.1249011289278786E-2</c:v>
                </c:pt>
                <c:pt idx="8">
                  <c:v>2.2111167038182212E-2</c:v>
                </c:pt>
                <c:pt idx="9">
                  <c:v>1.2080247357445891E-2</c:v>
                </c:pt>
                <c:pt idx="10">
                  <c:v>3.429927374703387E-2</c:v>
                </c:pt>
                <c:pt idx="11">
                  <c:v>2.1176385992665563E-2</c:v>
                </c:pt>
                <c:pt idx="12">
                  <c:v>7.4351046235708637E-2</c:v>
                </c:pt>
                <c:pt idx="13">
                  <c:v>6.1983173941180698E-2</c:v>
                </c:pt>
                <c:pt idx="14">
                  <c:v>8.7689652692888476E-2</c:v>
                </c:pt>
                <c:pt idx="15">
                  <c:v>7.780254548069318E-2</c:v>
                </c:pt>
                <c:pt idx="16">
                  <c:v>0.11868123966347882</c:v>
                </c:pt>
                <c:pt idx="17">
                  <c:v>2.7180556554253252E-2</c:v>
                </c:pt>
                <c:pt idx="18">
                  <c:v>3.3436398935787731E-2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F-4504-9DF7-D9CAD4EFA7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9F-4504-9DF7-D9CAD4EFA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8.66'!$Z$44:$Z$60</c:f>
              <c:numCache>
                <c:formatCode>#,##0</c:formatCode>
                <c:ptCount val="17"/>
                <c:pt idx="0">
                  <c:v>6</c:v>
                </c:pt>
                <c:pt idx="1">
                  <c:v>290</c:v>
                </c:pt>
                <c:pt idx="2">
                  <c:v>816</c:v>
                </c:pt>
                <c:pt idx="3">
                  <c:v>1077</c:v>
                </c:pt>
                <c:pt idx="4">
                  <c:v>1243</c:v>
                </c:pt>
                <c:pt idx="5">
                  <c:v>1377</c:v>
                </c:pt>
                <c:pt idx="6">
                  <c:v>1389</c:v>
                </c:pt>
                <c:pt idx="7">
                  <c:v>1478</c:v>
                </c:pt>
                <c:pt idx="8">
                  <c:v>1399</c:v>
                </c:pt>
                <c:pt idx="9">
                  <c:v>1166</c:v>
                </c:pt>
                <c:pt idx="10">
                  <c:v>1157</c:v>
                </c:pt>
                <c:pt idx="11">
                  <c:v>955</c:v>
                </c:pt>
                <c:pt idx="12">
                  <c:v>580</c:v>
                </c:pt>
                <c:pt idx="13">
                  <c:v>280</c:v>
                </c:pt>
                <c:pt idx="14">
                  <c:v>97</c:v>
                </c:pt>
                <c:pt idx="15">
                  <c:v>35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2-4B2C-8D57-CFDEB88111B9}"/>
            </c:ext>
          </c:extLst>
        </c:ser>
        <c:ser>
          <c:idx val="1"/>
          <c:order val="1"/>
          <c:tx>
            <c:strRef>
              <c:f>'Table 8.66'!$S$62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8.66'!$Z$63:$Z$79</c:f>
              <c:numCache>
                <c:formatCode>#,##0</c:formatCode>
                <c:ptCount val="17"/>
                <c:pt idx="0">
                  <c:v>8</c:v>
                </c:pt>
                <c:pt idx="1">
                  <c:v>364</c:v>
                </c:pt>
                <c:pt idx="2">
                  <c:v>850</c:v>
                </c:pt>
                <c:pt idx="3">
                  <c:v>1237</c:v>
                </c:pt>
                <c:pt idx="4">
                  <c:v>1388</c:v>
                </c:pt>
                <c:pt idx="5">
                  <c:v>1450</c:v>
                </c:pt>
                <c:pt idx="6">
                  <c:v>1633</c:v>
                </c:pt>
                <c:pt idx="7">
                  <c:v>1594</c:v>
                </c:pt>
                <c:pt idx="8">
                  <c:v>1656</c:v>
                </c:pt>
                <c:pt idx="9">
                  <c:v>1306</c:v>
                </c:pt>
                <c:pt idx="10">
                  <c:v>1260</c:v>
                </c:pt>
                <c:pt idx="11">
                  <c:v>947</c:v>
                </c:pt>
                <c:pt idx="12">
                  <c:v>499</c:v>
                </c:pt>
                <c:pt idx="13">
                  <c:v>160</c:v>
                </c:pt>
                <c:pt idx="14">
                  <c:v>54</c:v>
                </c:pt>
                <c:pt idx="15">
                  <c:v>27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2-4B2C-8D57-CFDEB881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8.66'!$Z$83:$Z$90</c:f>
              <c:numCache>
                <c:formatCode>#,##0</c:formatCode>
                <c:ptCount val="8"/>
                <c:pt idx="0">
                  <c:v>1448</c:v>
                </c:pt>
                <c:pt idx="1">
                  <c:v>1608</c:v>
                </c:pt>
                <c:pt idx="2">
                  <c:v>1600</c:v>
                </c:pt>
                <c:pt idx="3">
                  <c:v>720</c:v>
                </c:pt>
                <c:pt idx="4">
                  <c:v>385</c:v>
                </c:pt>
                <c:pt idx="5">
                  <c:v>520</c:v>
                </c:pt>
                <c:pt idx="6">
                  <c:v>403</c:v>
                </c:pt>
                <c:pt idx="7">
                  <c:v>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D-4E8C-8634-99E94B17B279}"/>
            </c:ext>
          </c:extLst>
        </c:ser>
        <c:ser>
          <c:idx val="1"/>
          <c:order val="1"/>
          <c:tx>
            <c:strRef>
              <c:f>'Table 8.66'!$S$92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8.66'!$Z$93:$Z$100</c:f>
              <c:numCache>
                <c:formatCode>#,##0</c:formatCode>
                <c:ptCount val="8"/>
                <c:pt idx="0">
                  <c:v>962</c:v>
                </c:pt>
                <c:pt idx="1">
                  <c:v>2559</c:v>
                </c:pt>
                <c:pt idx="2">
                  <c:v>257</c:v>
                </c:pt>
                <c:pt idx="3">
                  <c:v>1266</c:v>
                </c:pt>
                <c:pt idx="4">
                  <c:v>1525</c:v>
                </c:pt>
                <c:pt idx="5">
                  <c:v>883</c:v>
                </c:pt>
                <c:pt idx="6">
                  <c:v>50</c:v>
                </c:pt>
                <c:pt idx="7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D-4E8C-8634-99E94B17B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8.7'!$V$4:$Z$4</c:f>
              <c:numCache>
                <c:formatCode>#,##0</c:formatCode>
                <c:ptCount val="5"/>
                <c:pt idx="0">
                  <c:v>75580</c:v>
                </c:pt>
                <c:pt idx="1">
                  <c:v>75688</c:v>
                </c:pt>
                <c:pt idx="2">
                  <c:v>78001</c:v>
                </c:pt>
                <c:pt idx="3">
                  <c:v>79027</c:v>
                </c:pt>
                <c:pt idx="4">
                  <c:v>81149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E-4DB5-95F4-00166DE4A536}"/>
            </c:ext>
          </c:extLst>
        </c:ser>
        <c:ser>
          <c:idx val="1"/>
          <c:order val="1"/>
          <c:tx>
            <c:strRef>
              <c:f>'Table 8.7'!$S$7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8.7'!$V$7:$Z$7</c:f>
              <c:numCache>
                <c:formatCode>#,##0</c:formatCode>
                <c:ptCount val="5"/>
                <c:pt idx="0">
                  <c:v>54703</c:v>
                </c:pt>
                <c:pt idx="1">
                  <c:v>54999</c:v>
                </c:pt>
                <c:pt idx="2">
                  <c:v>56079</c:v>
                </c:pt>
                <c:pt idx="3">
                  <c:v>56881</c:v>
                </c:pt>
                <c:pt idx="4">
                  <c:v>57643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FE-4DB5-95F4-00166DE4A536}"/>
            </c:ext>
          </c:extLst>
        </c:ser>
        <c:ser>
          <c:idx val="2"/>
          <c:order val="2"/>
          <c:tx>
            <c:strRef>
              <c:f>'Table 8.7'!$S$11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8.7'!$V$11:$Z$11</c:f>
              <c:numCache>
                <c:formatCode>#,##0</c:formatCode>
                <c:ptCount val="5"/>
                <c:pt idx="0">
                  <c:v>66888</c:v>
                </c:pt>
                <c:pt idx="1">
                  <c:v>66783</c:v>
                </c:pt>
                <c:pt idx="2">
                  <c:v>68960</c:v>
                </c:pt>
                <c:pt idx="3">
                  <c:v>69918</c:v>
                </c:pt>
                <c:pt idx="4">
                  <c:v>71871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FE-4DB5-95F4-00166DE4A536}"/>
            </c:ext>
          </c:extLst>
        </c:ser>
        <c:ser>
          <c:idx val="3"/>
          <c:order val="3"/>
          <c:tx>
            <c:strRef>
              <c:f>'Table 8.7'!$S$12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8.7'!$V$12:$Z$12</c:f>
              <c:numCache>
                <c:formatCode>#,##0</c:formatCode>
                <c:ptCount val="5"/>
                <c:pt idx="0">
                  <c:v>8690</c:v>
                </c:pt>
                <c:pt idx="1">
                  <c:v>8905</c:v>
                </c:pt>
                <c:pt idx="2">
                  <c:v>9041</c:v>
                </c:pt>
                <c:pt idx="3">
                  <c:v>9107</c:v>
                </c:pt>
                <c:pt idx="4">
                  <c:v>9276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FE-4DB5-95F4-00166DE4A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8.66'!$V$8:$Z$8</c:f>
              <c:numCache>
                <c:formatCode>#,##0</c:formatCode>
                <c:ptCount val="5"/>
                <c:pt idx="0">
                  <c:v>34394</c:v>
                </c:pt>
                <c:pt idx="1">
                  <c:v>36683</c:v>
                </c:pt>
                <c:pt idx="2">
                  <c:v>36410</c:v>
                </c:pt>
                <c:pt idx="3">
                  <c:v>37779</c:v>
                </c:pt>
                <c:pt idx="4">
                  <c:v>40378.44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DD-4728-8121-BA3876591F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DD-4728-8121-BA3876591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8.67'!$U$4:$Y$4</c:f>
              <c:numCache>
                <c:formatCode>#,##0</c:formatCode>
                <c:ptCount val="5"/>
                <c:pt idx="1">
                  <c:v>15387</c:v>
                </c:pt>
                <c:pt idx="2">
                  <c:v>15142</c:v>
                </c:pt>
                <c:pt idx="3">
                  <c:v>16396</c:v>
                </c:pt>
                <c:pt idx="4">
                  <c:v>17491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99-4E05-B9E9-E8A1054B8D2E}"/>
            </c:ext>
          </c:extLst>
        </c:ser>
        <c:ser>
          <c:idx val="1"/>
          <c:order val="1"/>
          <c:tx>
            <c:strRef>
              <c:f>'Table 8.67'!$S$7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8.67'!$U$7:$Y$7</c:f>
              <c:numCache>
                <c:formatCode>#,##0</c:formatCode>
                <c:ptCount val="5"/>
                <c:pt idx="1">
                  <c:v>10818</c:v>
                </c:pt>
                <c:pt idx="2">
                  <c:v>10769</c:v>
                </c:pt>
                <c:pt idx="3">
                  <c:v>11428</c:v>
                </c:pt>
                <c:pt idx="4">
                  <c:v>12244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99-4E05-B9E9-E8A1054B8D2E}"/>
            </c:ext>
          </c:extLst>
        </c:ser>
        <c:ser>
          <c:idx val="2"/>
          <c:order val="2"/>
          <c:tx>
            <c:strRef>
              <c:f>'Table 8.67'!$S$11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8.67'!$U$11:$Y$11</c:f>
              <c:numCache>
                <c:formatCode>#,##0</c:formatCode>
                <c:ptCount val="5"/>
                <c:pt idx="1">
                  <c:v>13035</c:v>
                </c:pt>
                <c:pt idx="2">
                  <c:v>13009</c:v>
                </c:pt>
                <c:pt idx="3">
                  <c:v>14050</c:v>
                </c:pt>
                <c:pt idx="4">
                  <c:v>14820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99-4E05-B9E9-E8A1054B8D2E}"/>
            </c:ext>
          </c:extLst>
        </c:ser>
        <c:ser>
          <c:idx val="3"/>
          <c:order val="3"/>
          <c:tx>
            <c:strRef>
              <c:f>'Table 8.67'!$S$12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8.67'!$U$12:$Y$12</c:f>
              <c:numCache>
                <c:formatCode>#,##0</c:formatCode>
                <c:ptCount val="5"/>
                <c:pt idx="1">
                  <c:v>2353</c:v>
                </c:pt>
                <c:pt idx="2">
                  <c:v>2136</c:v>
                </c:pt>
                <c:pt idx="3">
                  <c:v>2346</c:v>
                </c:pt>
                <c:pt idx="4">
                  <c:v>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99-4E05-B9E9-E8A1054B8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8.67'!$AB$15:$AB$33</c:f>
              <c:numCache>
                <c:formatCode>0.0%</c:formatCode>
                <c:ptCount val="19"/>
                <c:pt idx="0">
                  <c:v>0.12968234088580211</c:v>
                </c:pt>
                <c:pt idx="1">
                  <c:v>2.0494136399863373E-3</c:v>
                </c:pt>
                <c:pt idx="2">
                  <c:v>7.3778891039508146E-2</c:v>
                </c:pt>
                <c:pt idx="3">
                  <c:v>5.1235340999658428E-3</c:v>
                </c:pt>
                <c:pt idx="4">
                  <c:v>4.6168735056358878E-2</c:v>
                </c:pt>
                <c:pt idx="5">
                  <c:v>3.7686439713082089E-2</c:v>
                </c:pt>
                <c:pt idx="6">
                  <c:v>8.357053398610953E-2</c:v>
                </c:pt>
                <c:pt idx="7">
                  <c:v>6.7801434589547988E-2</c:v>
                </c:pt>
                <c:pt idx="8">
                  <c:v>3.0627348286462484E-2</c:v>
                </c:pt>
                <c:pt idx="9">
                  <c:v>5.408174883297279E-3</c:v>
                </c:pt>
                <c:pt idx="10">
                  <c:v>2.1404986906523968E-2</c:v>
                </c:pt>
                <c:pt idx="11">
                  <c:v>9.9624274166002502E-3</c:v>
                </c:pt>
                <c:pt idx="12">
                  <c:v>4.5485597176363426E-2</c:v>
                </c:pt>
                <c:pt idx="13">
                  <c:v>9.0288056472731415E-2</c:v>
                </c:pt>
                <c:pt idx="14">
                  <c:v>6.2734828646248436E-2</c:v>
                </c:pt>
                <c:pt idx="15">
                  <c:v>5.0039849709666399E-2</c:v>
                </c:pt>
                <c:pt idx="16">
                  <c:v>9.6208584766025271E-2</c:v>
                </c:pt>
                <c:pt idx="17">
                  <c:v>1.9640214049869067E-2</c:v>
                </c:pt>
                <c:pt idx="18">
                  <c:v>3.2164408516452241E-2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E-4B4A-A949-6061697F19D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E-4B4A-A949-6061697F1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8.67'!$Y$44:$Y$60</c:f>
              <c:numCache>
                <c:formatCode>#,##0</c:formatCode>
                <c:ptCount val="17"/>
                <c:pt idx="0">
                  <c:v>6</c:v>
                </c:pt>
                <c:pt idx="1">
                  <c:v>216</c:v>
                </c:pt>
                <c:pt idx="2">
                  <c:v>643</c:v>
                </c:pt>
                <c:pt idx="3">
                  <c:v>961</c:v>
                </c:pt>
                <c:pt idx="4">
                  <c:v>1285</c:v>
                </c:pt>
                <c:pt idx="5">
                  <c:v>926</c:v>
                </c:pt>
                <c:pt idx="6">
                  <c:v>773</c:v>
                </c:pt>
                <c:pt idx="7">
                  <c:v>710</c:v>
                </c:pt>
                <c:pt idx="8">
                  <c:v>800</c:v>
                </c:pt>
                <c:pt idx="9">
                  <c:v>742</c:v>
                </c:pt>
                <c:pt idx="10">
                  <c:v>777</c:v>
                </c:pt>
                <c:pt idx="11">
                  <c:v>657</c:v>
                </c:pt>
                <c:pt idx="12">
                  <c:v>380</c:v>
                </c:pt>
                <c:pt idx="13">
                  <c:v>179</c:v>
                </c:pt>
                <c:pt idx="14">
                  <c:v>73</c:v>
                </c:pt>
                <c:pt idx="15">
                  <c:v>45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D-4087-BA28-90F95ACAD1A1}"/>
            </c:ext>
          </c:extLst>
        </c:ser>
        <c:ser>
          <c:idx val="1"/>
          <c:order val="1"/>
          <c:tx>
            <c:strRef>
              <c:f>'Table 8.67'!$S$62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8.67'!$Y$63:$Y$79</c:f>
              <c:numCache>
                <c:formatCode>#,##0</c:formatCode>
                <c:ptCount val="17"/>
                <c:pt idx="0">
                  <c:v>14</c:v>
                </c:pt>
                <c:pt idx="1">
                  <c:v>224</c:v>
                </c:pt>
                <c:pt idx="2">
                  <c:v>615</c:v>
                </c:pt>
                <c:pt idx="3">
                  <c:v>895</c:v>
                </c:pt>
                <c:pt idx="4">
                  <c:v>998</c:v>
                </c:pt>
                <c:pt idx="5">
                  <c:v>774</c:v>
                </c:pt>
                <c:pt idx="6">
                  <c:v>704</c:v>
                </c:pt>
                <c:pt idx="7">
                  <c:v>643</c:v>
                </c:pt>
                <c:pt idx="8">
                  <c:v>765</c:v>
                </c:pt>
                <c:pt idx="9">
                  <c:v>776</c:v>
                </c:pt>
                <c:pt idx="10">
                  <c:v>722</c:v>
                </c:pt>
                <c:pt idx="11">
                  <c:v>601</c:v>
                </c:pt>
                <c:pt idx="12">
                  <c:v>292</c:v>
                </c:pt>
                <c:pt idx="13">
                  <c:v>124</c:v>
                </c:pt>
                <c:pt idx="14">
                  <c:v>54</c:v>
                </c:pt>
                <c:pt idx="15">
                  <c:v>41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7D-4087-BA28-90F95ACAD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8.67'!$Y$83:$Y$90</c:f>
              <c:numCache>
                <c:formatCode>#,##0</c:formatCode>
                <c:ptCount val="8"/>
                <c:pt idx="0">
                  <c:v>641</c:v>
                </c:pt>
                <c:pt idx="1">
                  <c:v>427</c:v>
                </c:pt>
                <c:pt idx="2">
                  <c:v>989</c:v>
                </c:pt>
                <c:pt idx="3">
                  <c:v>250</c:v>
                </c:pt>
                <c:pt idx="4">
                  <c:v>190</c:v>
                </c:pt>
                <c:pt idx="5">
                  <c:v>313</c:v>
                </c:pt>
                <c:pt idx="6">
                  <c:v>642</c:v>
                </c:pt>
                <c:pt idx="7">
                  <c:v>1170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8-4742-B0B9-A8A589CEDB7B}"/>
            </c:ext>
          </c:extLst>
        </c:ser>
        <c:ser>
          <c:idx val="1"/>
          <c:order val="1"/>
          <c:tx>
            <c:strRef>
              <c:f>'Table 8.67'!$S$92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8.67'!$Y$93:$Y$100</c:f>
              <c:numCache>
                <c:formatCode>#,##0</c:formatCode>
                <c:ptCount val="8"/>
                <c:pt idx="0">
                  <c:v>378</c:v>
                </c:pt>
                <c:pt idx="1">
                  <c:v>966</c:v>
                </c:pt>
                <c:pt idx="2">
                  <c:v>148</c:v>
                </c:pt>
                <c:pt idx="3">
                  <c:v>743</c:v>
                </c:pt>
                <c:pt idx="4">
                  <c:v>842</c:v>
                </c:pt>
                <c:pt idx="5">
                  <c:v>519</c:v>
                </c:pt>
                <c:pt idx="6">
                  <c:v>64</c:v>
                </c:pt>
                <c:pt idx="7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8-4742-B0B9-A8A589CED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8.67'!$U$8:$Y$8</c:f>
              <c:numCache>
                <c:formatCode>#,##0</c:formatCode>
                <c:ptCount val="5"/>
                <c:pt idx="1">
                  <c:v>32639.5</c:v>
                </c:pt>
                <c:pt idx="2">
                  <c:v>33273</c:v>
                </c:pt>
                <c:pt idx="3">
                  <c:v>33094</c:v>
                </c:pt>
                <c:pt idx="4">
                  <c:v>35755.81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9-4302-9600-1BEF604B4E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9-4302-9600-1BEF604B4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8.67'!$V$4:$Z$4</c:f>
              <c:numCache>
                <c:formatCode>#,##0</c:formatCode>
                <c:ptCount val="5"/>
                <c:pt idx="0">
                  <c:v>15387</c:v>
                </c:pt>
                <c:pt idx="1">
                  <c:v>15142</c:v>
                </c:pt>
                <c:pt idx="2">
                  <c:v>16396</c:v>
                </c:pt>
                <c:pt idx="3">
                  <c:v>17491</c:v>
                </c:pt>
                <c:pt idx="4">
                  <c:v>17569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6-4349-A625-5772690318AD}"/>
            </c:ext>
          </c:extLst>
        </c:ser>
        <c:ser>
          <c:idx val="1"/>
          <c:order val="1"/>
          <c:tx>
            <c:strRef>
              <c:f>'Table 8.67'!$S$7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8.67'!$V$7:$Z$7</c:f>
              <c:numCache>
                <c:formatCode>#,##0</c:formatCode>
                <c:ptCount val="5"/>
                <c:pt idx="0">
                  <c:v>10818</c:v>
                </c:pt>
                <c:pt idx="1">
                  <c:v>10769</c:v>
                </c:pt>
                <c:pt idx="2">
                  <c:v>11428</c:v>
                </c:pt>
                <c:pt idx="3">
                  <c:v>12244</c:v>
                </c:pt>
                <c:pt idx="4">
                  <c:v>12219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6-4349-A625-5772690318AD}"/>
            </c:ext>
          </c:extLst>
        </c:ser>
        <c:ser>
          <c:idx val="2"/>
          <c:order val="2"/>
          <c:tx>
            <c:strRef>
              <c:f>'Table 8.67'!$S$11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8.67'!$V$11:$Z$11</c:f>
              <c:numCache>
                <c:formatCode>#,##0</c:formatCode>
                <c:ptCount val="5"/>
                <c:pt idx="0">
                  <c:v>13035</c:v>
                </c:pt>
                <c:pt idx="1">
                  <c:v>13009</c:v>
                </c:pt>
                <c:pt idx="2">
                  <c:v>14050</c:v>
                </c:pt>
                <c:pt idx="3">
                  <c:v>14820</c:v>
                </c:pt>
                <c:pt idx="4">
                  <c:v>15213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26-4349-A625-5772690318AD}"/>
            </c:ext>
          </c:extLst>
        </c:ser>
        <c:ser>
          <c:idx val="3"/>
          <c:order val="3"/>
          <c:tx>
            <c:strRef>
              <c:f>'Table 8.67'!$S$12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8.67'!$V$12:$Z$12</c:f>
              <c:numCache>
                <c:formatCode>#,##0</c:formatCode>
                <c:ptCount val="5"/>
                <c:pt idx="0">
                  <c:v>2353</c:v>
                </c:pt>
                <c:pt idx="1">
                  <c:v>2136</c:v>
                </c:pt>
                <c:pt idx="2">
                  <c:v>2346</c:v>
                </c:pt>
                <c:pt idx="3">
                  <c:v>2674</c:v>
                </c:pt>
                <c:pt idx="4">
                  <c:v>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26-4349-A625-577269031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8.67'!$AB$15:$AB$33</c:f>
              <c:numCache>
                <c:formatCode>0.0%</c:formatCode>
                <c:ptCount val="19"/>
                <c:pt idx="0">
                  <c:v>0.12968234088580211</c:v>
                </c:pt>
                <c:pt idx="1">
                  <c:v>2.0494136399863373E-3</c:v>
                </c:pt>
                <c:pt idx="2">
                  <c:v>7.3778891039508146E-2</c:v>
                </c:pt>
                <c:pt idx="3">
                  <c:v>5.1235340999658428E-3</c:v>
                </c:pt>
                <c:pt idx="4">
                  <c:v>4.6168735056358878E-2</c:v>
                </c:pt>
                <c:pt idx="5">
                  <c:v>3.7686439713082089E-2</c:v>
                </c:pt>
                <c:pt idx="6">
                  <c:v>8.357053398610953E-2</c:v>
                </c:pt>
                <c:pt idx="7">
                  <c:v>6.7801434589547988E-2</c:v>
                </c:pt>
                <c:pt idx="8">
                  <c:v>3.0627348286462484E-2</c:v>
                </c:pt>
                <c:pt idx="9">
                  <c:v>5.408174883297279E-3</c:v>
                </c:pt>
                <c:pt idx="10">
                  <c:v>2.1404986906523968E-2</c:v>
                </c:pt>
                <c:pt idx="11">
                  <c:v>9.9624274166002502E-3</c:v>
                </c:pt>
                <c:pt idx="12">
                  <c:v>4.5485597176363426E-2</c:v>
                </c:pt>
                <c:pt idx="13">
                  <c:v>9.0288056472731415E-2</c:v>
                </c:pt>
                <c:pt idx="14">
                  <c:v>6.2734828646248436E-2</c:v>
                </c:pt>
                <c:pt idx="15">
                  <c:v>5.0039849709666399E-2</c:v>
                </c:pt>
                <c:pt idx="16">
                  <c:v>9.6208584766025271E-2</c:v>
                </c:pt>
                <c:pt idx="17">
                  <c:v>1.9640214049869067E-2</c:v>
                </c:pt>
                <c:pt idx="18">
                  <c:v>3.2164408516452241E-2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C-4094-A98F-7D317FD8C6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C-4094-A98F-7D317FD8C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8.67'!$Z$44:$Z$60</c:f>
              <c:numCache>
                <c:formatCode>#,##0</c:formatCode>
                <c:ptCount val="17"/>
                <c:pt idx="0">
                  <c:v>8</c:v>
                </c:pt>
                <c:pt idx="1">
                  <c:v>237</c:v>
                </c:pt>
                <c:pt idx="2">
                  <c:v>556</c:v>
                </c:pt>
                <c:pt idx="3">
                  <c:v>1015</c:v>
                </c:pt>
                <c:pt idx="4">
                  <c:v>1400</c:v>
                </c:pt>
                <c:pt idx="5">
                  <c:v>1038</c:v>
                </c:pt>
                <c:pt idx="6">
                  <c:v>833</c:v>
                </c:pt>
                <c:pt idx="7">
                  <c:v>713</c:v>
                </c:pt>
                <c:pt idx="8">
                  <c:v>804</c:v>
                </c:pt>
                <c:pt idx="9">
                  <c:v>698</c:v>
                </c:pt>
                <c:pt idx="10">
                  <c:v>737</c:v>
                </c:pt>
                <c:pt idx="11">
                  <c:v>629</c:v>
                </c:pt>
                <c:pt idx="12">
                  <c:v>356</c:v>
                </c:pt>
                <c:pt idx="13">
                  <c:v>148</c:v>
                </c:pt>
                <c:pt idx="14">
                  <c:v>75</c:v>
                </c:pt>
                <c:pt idx="15">
                  <c:v>29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1F-4D5C-AB56-67E8BBE54357}"/>
            </c:ext>
          </c:extLst>
        </c:ser>
        <c:ser>
          <c:idx val="1"/>
          <c:order val="1"/>
          <c:tx>
            <c:strRef>
              <c:f>'Table 8.67'!$S$62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8.67'!$Z$63:$Z$79</c:f>
              <c:numCache>
                <c:formatCode>#,##0</c:formatCode>
                <c:ptCount val="17"/>
                <c:pt idx="0">
                  <c:v>15</c:v>
                </c:pt>
                <c:pt idx="1">
                  <c:v>196</c:v>
                </c:pt>
                <c:pt idx="2">
                  <c:v>609</c:v>
                </c:pt>
                <c:pt idx="3">
                  <c:v>860</c:v>
                </c:pt>
                <c:pt idx="4">
                  <c:v>1095</c:v>
                </c:pt>
                <c:pt idx="5">
                  <c:v>905</c:v>
                </c:pt>
                <c:pt idx="6">
                  <c:v>728</c:v>
                </c:pt>
                <c:pt idx="7">
                  <c:v>694</c:v>
                </c:pt>
                <c:pt idx="8">
                  <c:v>746</c:v>
                </c:pt>
                <c:pt idx="9">
                  <c:v>706</c:v>
                </c:pt>
                <c:pt idx="10">
                  <c:v>659</c:v>
                </c:pt>
                <c:pt idx="11">
                  <c:v>579</c:v>
                </c:pt>
                <c:pt idx="12">
                  <c:v>265</c:v>
                </c:pt>
                <c:pt idx="13">
                  <c:v>113</c:v>
                </c:pt>
                <c:pt idx="14">
                  <c:v>54</c:v>
                </c:pt>
                <c:pt idx="15">
                  <c:v>20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1F-4D5C-AB56-67E8BBE54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8.67'!$Z$83:$Z$90</c:f>
              <c:numCache>
                <c:formatCode>#,##0</c:formatCode>
                <c:ptCount val="8"/>
                <c:pt idx="0">
                  <c:v>630</c:v>
                </c:pt>
                <c:pt idx="1">
                  <c:v>422</c:v>
                </c:pt>
                <c:pt idx="2">
                  <c:v>987</c:v>
                </c:pt>
                <c:pt idx="3">
                  <c:v>261</c:v>
                </c:pt>
                <c:pt idx="4">
                  <c:v>184</c:v>
                </c:pt>
                <c:pt idx="5">
                  <c:v>303</c:v>
                </c:pt>
                <c:pt idx="6">
                  <c:v>682</c:v>
                </c:pt>
                <c:pt idx="7">
                  <c:v>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4-416F-B698-7E150CC84D16}"/>
            </c:ext>
          </c:extLst>
        </c:ser>
        <c:ser>
          <c:idx val="1"/>
          <c:order val="1"/>
          <c:tx>
            <c:strRef>
              <c:f>'Table 8.67'!$S$92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8.67'!$Z$93:$Z$100</c:f>
              <c:numCache>
                <c:formatCode>#,##0</c:formatCode>
                <c:ptCount val="8"/>
                <c:pt idx="0">
                  <c:v>373</c:v>
                </c:pt>
                <c:pt idx="1">
                  <c:v>983</c:v>
                </c:pt>
                <c:pt idx="2">
                  <c:v>127</c:v>
                </c:pt>
                <c:pt idx="3">
                  <c:v>782</c:v>
                </c:pt>
                <c:pt idx="4">
                  <c:v>817</c:v>
                </c:pt>
                <c:pt idx="5">
                  <c:v>531</c:v>
                </c:pt>
                <c:pt idx="6">
                  <c:v>74</c:v>
                </c:pt>
                <c:pt idx="7">
                  <c:v>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44-416F-B698-7E150CC84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8.7'!$AB$15:$AB$33</c:f>
              <c:numCache>
                <c:formatCode>0.0%</c:formatCode>
                <c:ptCount val="19"/>
                <c:pt idx="0">
                  <c:v>5.1015378548895903E-3</c:v>
                </c:pt>
                <c:pt idx="1">
                  <c:v>2.4521884858044163E-3</c:v>
                </c:pt>
                <c:pt idx="2">
                  <c:v>4.0146884858044164E-2</c:v>
                </c:pt>
                <c:pt idx="3">
                  <c:v>5.7299881703470031E-3</c:v>
                </c:pt>
                <c:pt idx="4">
                  <c:v>5.1434345425867507E-2</c:v>
                </c:pt>
                <c:pt idx="5">
                  <c:v>4.6209582018927442E-2</c:v>
                </c:pt>
                <c:pt idx="6">
                  <c:v>8.2770603312302835E-2</c:v>
                </c:pt>
                <c:pt idx="7">
                  <c:v>6.1033615930599368E-2</c:v>
                </c:pt>
                <c:pt idx="8">
                  <c:v>1.9260153785488961E-2</c:v>
                </c:pt>
                <c:pt idx="9">
                  <c:v>2.7405362776025236E-2</c:v>
                </c:pt>
                <c:pt idx="10">
                  <c:v>6.0109424290220821E-2</c:v>
                </c:pt>
                <c:pt idx="11">
                  <c:v>2.4903884069400632E-2</c:v>
                </c:pt>
                <c:pt idx="12">
                  <c:v>0.14891807965299683</c:v>
                </c:pt>
                <c:pt idx="13">
                  <c:v>7.4958103312302835E-2</c:v>
                </c:pt>
                <c:pt idx="14">
                  <c:v>5.9924585962145109E-2</c:v>
                </c:pt>
                <c:pt idx="15">
                  <c:v>8.0232156940063096E-2</c:v>
                </c:pt>
                <c:pt idx="16">
                  <c:v>0.10550571766561515</c:v>
                </c:pt>
                <c:pt idx="17">
                  <c:v>3.2063288643533125E-2</c:v>
                </c:pt>
                <c:pt idx="18">
                  <c:v>2.6345623028391166E-2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5-4EB2-91A1-63BB14680B4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85-4EB2-91A1-63BB14680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8.67'!$V$8:$Z$8</c:f>
              <c:numCache>
                <c:formatCode>#,##0</c:formatCode>
                <c:ptCount val="5"/>
                <c:pt idx="0">
                  <c:v>32639.5</c:v>
                </c:pt>
                <c:pt idx="1">
                  <c:v>33273</c:v>
                </c:pt>
                <c:pt idx="2">
                  <c:v>33094</c:v>
                </c:pt>
                <c:pt idx="3">
                  <c:v>35755.81</c:v>
                </c:pt>
                <c:pt idx="4">
                  <c:v>35959.08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88-4FCF-B03C-5019C127B65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88-4FCF-B03C-5019C127B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8.68'!$U$4:$Y$4</c:f>
              <c:numCache>
                <c:formatCode>#,##0</c:formatCode>
                <c:ptCount val="5"/>
                <c:pt idx="1">
                  <c:v>4804</c:v>
                </c:pt>
                <c:pt idx="2">
                  <c:v>4687</c:v>
                </c:pt>
                <c:pt idx="3">
                  <c:v>4822</c:v>
                </c:pt>
                <c:pt idx="4">
                  <c:v>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E1-4070-9F81-A292343C7065}"/>
            </c:ext>
          </c:extLst>
        </c:ser>
        <c:ser>
          <c:idx val="1"/>
          <c:order val="1"/>
          <c:tx>
            <c:strRef>
              <c:f>'Table 8.68'!$S$7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8.68'!$U$7:$Y$7</c:f>
              <c:numCache>
                <c:formatCode>#,##0</c:formatCode>
                <c:ptCount val="5"/>
                <c:pt idx="1">
                  <c:v>3316</c:v>
                </c:pt>
                <c:pt idx="2">
                  <c:v>3240</c:v>
                </c:pt>
                <c:pt idx="3">
                  <c:v>3325</c:v>
                </c:pt>
                <c:pt idx="4">
                  <c:v>3584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E1-4070-9F81-A292343C7065}"/>
            </c:ext>
          </c:extLst>
        </c:ser>
        <c:ser>
          <c:idx val="2"/>
          <c:order val="2"/>
          <c:tx>
            <c:strRef>
              <c:f>'Table 8.68'!$S$11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8.68'!$U$11:$Y$11</c:f>
              <c:numCache>
                <c:formatCode>#,##0</c:formatCode>
                <c:ptCount val="5"/>
                <c:pt idx="1">
                  <c:v>3626</c:v>
                </c:pt>
                <c:pt idx="2">
                  <c:v>3589</c:v>
                </c:pt>
                <c:pt idx="3">
                  <c:v>3640</c:v>
                </c:pt>
                <c:pt idx="4">
                  <c:v>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E1-4070-9F81-A292343C7065}"/>
            </c:ext>
          </c:extLst>
        </c:ser>
        <c:ser>
          <c:idx val="3"/>
          <c:order val="3"/>
          <c:tx>
            <c:strRef>
              <c:f>'Table 8.68'!$S$12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8.68'!$U$12:$Y$12</c:f>
              <c:numCache>
                <c:formatCode>#,##0</c:formatCode>
                <c:ptCount val="5"/>
                <c:pt idx="1">
                  <c:v>1177</c:v>
                </c:pt>
                <c:pt idx="2">
                  <c:v>1104</c:v>
                </c:pt>
                <c:pt idx="3">
                  <c:v>1182</c:v>
                </c:pt>
                <c:pt idx="4">
                  <c:v>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E1-4070-9F81-A292343C7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8.68'!$AB$15:$AB$33</c:f>
              <c:numCache>
                <c:formatCode>0.0%</c:formatCode>
                <c:ptCount val="19"/>
                <c:pt idx="0">
                  <c:v>0.11023154561646546</c:v>
                </c:pt>
                <c:pt idx="1">
                  <c:v>2.9685335444290519E-3</c:v>
                </c:pt>
                <c:pt idx="2">
                  <c:v>5.2048288145656048E-2</c:v>
                </c:pt>
                <c:pt idx="3">
                  <c:v>1.444686324955472E-2</c:v>
                </c:pt>
                <c:pt idx="4">
                  <c:v>7.1838511775183064E-2</c:v>
                </c:pt>
                <c:pt idx="5">
                  <c:v>2.5925192954680387E-2</c:v>
                </c:pt>
                <c:pt idx="6">
                  <c:v>6.3130813378191167E-2</c:v>
                </c:pt>
                <c:pt idx="7">
                  <c:v>5.2444092618246584E-2</c:v>
                </c:pt>
                <c:pt idx="8">
                  <c:v>3.9778349495349301E-2</c:v>
                </c:pt>
                <c:pt idx="9">
                  <c:v>2.1769245992479713E-3</c:v>
                </c:pt>
                <c:pt idx="10">
                  <c:v>2.2165050465070255E-2</c:v>
                </c:pt>
                <c:pt idx="11">
                  <c:v>1.4842667722145261E-2</c:v>
                </c:pt>
                <c:pt idx="12">
                  <c:v>3.7403522659806059E-2</c:v>
                </c:pt>
                <c:pt idx="13">
                  <c:v>3.6018207005739163E-2</c:v>
                </c:pt>
                <c:pt idx="14">
                  <c:v>9.4795171185434401E-2</c:v>
                </c:pt>
                <c:pt idx="15">
                  <c:v>5.1454581436770237E-2</c:v>
                </c:pt>
                <c:pt idx="16">
                  <c:v>0.12368889768454383</c:v>
                </c:pt>
                <c:pt idx="17">
                  <c:v>1.1478329705125669E-2</c:v>
                </c:pt>
                <c:pt idx="18">
                  <c:v>3.04769443894716E-2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71-4486-B1B3-D193827106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71-4486-B1B3-D19382710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8.68'!$Y$44:$Y$60</c:f>
              <c:numCache>
                <c:formatCode>#,##0</c:formatCode>
                <c:ptCount val="17"/>
                <c:pt idx="0">
                  <c:v>4</c:v>
                </c:pt>
                <c:pt idx="1">
                  <c:v>69</c:v>
                </c:pt>
                <c:pt idx="2">
                  <c:v>177</c:v>
                </c:pt>
                <c:pt idx="3">
                  <c:v>199</c:v>
                </c:pt>
                <c:pt idx="4">
                  <c:v>241</c:v>
                </c:pt>
                <c:pt idx="5">
                  <c:v>178</c:v>
                </c:pt>
                <c:pt idx="6">
                  <c:v>205</c:v>
                </c:pt>
                <c:pt idx="7">
                  <c:v>192</c:v>
                </c:pt>
                <c:pt idx="8">
                  <c:v>258</c:v>
                </c:pt>
                <c:pt idx="9">
                  <c:v>328</c:v>
                </c:pt>
                <c:pt idx="10">
                  <c:v>326</c:v>
                </c:pt>
                <c:pt idx="11">
                  <c:v>290</c:v>
                </c:pt>
                <c:pt idx="12">
                  <c:v>160</c:v>
                </c:pt>
                <c:pt idx="13">
                  <c:v>105</c:v>
                </c:pt>
                <c:pt idx="14">
                  <c:v>41</c:v>
                </c:pt>
                <c:pt idx="15">
                  <c:v>21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3-48E6-A105-9F55F39E3783}"/>
            </c:ext>
          </c:extLst>
        </c:ser>
        <c:ser>
          <c:idx val="1"/>
          <c:order val="1"/>
          <c:tx>
            <c:strRef>
              <c:f>'Table 8.68'!$S$62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8.68'!$Y$63:$Y$79</c:f>
              <c:numCache>
                <c:formatCode>#,##0</c:formatCode>
                <c:ptCount val="17"/>
                <c:pt idx="0">
                  <c:v>3</c:v>
                </c:pt>
                <c:pt idx="1">
                  <c:v>65</c:v>
                </c:pt>
                <c:pt idx="2">
                  <c:v>112</c:v>
                </c:pt>
                <c:pt idx="3">
                  <c:v>154</c:v>
                </c:pt>
                <c:pt idx="4">
                  <c:v>210</c:v>
                </c:pt>
                <c:pt idx="5">
                  <c:v>205</c:v>
                </c:pt>
                <c:pt idx="6">
                  <c:v>160</c:v>
                </c:pt>
                <c:pt idx="7">
                  <c:v>208</c:v>
                </c:pt>
                <c:pt idx="8">
                  <c:v>269</c:v>
                </c:pt>
                <c:pt idx="9">
                  <c:v>303</c:v>
                </c:pt>
                <c:pt idx="10">
                  <c:v>280</c:v>
                </c:pt>
                <c:pt idx="11">
                  <c:v>252</c:v>
                </c:pt>
                <c:pt idx="12">
                  <c:v>132</c:v>
                </c:pt>
                <c:pt idx="13">
                  <c:v>65</c:v>
                </c:pt>
                <c:pt idx="14">
                  <c:v>35</c:v>
                </c:pt>
                <c:pt idx="15">
                  <c:v>15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F3-48E6-A105-9F55F39E3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8.68'!$Y$83:$Y$90</c:f>
              <c:numCache>
                <c:formatCode>#,##0</c:formatCode>
                <c:ptCount val="8"/>
                <c:pt idx="0">
                  <c:v>177</c:v>
                </c:pt>
                <c:pt idx="1">
                  <c:v>145</c:v>
                </c:pt>
                <c:pt idx="2">
                  <c:v>304</c:v>
                </c:pt>
                <c:pt idx="3">
                  <c:v>100</c:v>
                </c:pt>
                <c:pt idx="4">
                  <c:v>54</c:v>
                </c:pt>
                <c:pt idx="5">
                  <c:v>67</c:v>
                </c:pt>
                <c:pt idx="6">
                  <c:v>186</c:v>
                </c:pt>
                <c:pt idx="7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7-4F34-B590-869E740B2C3A}"/>
            </c:ext>
          </c:extLst>
        </c:ser>
        <c:ser>
          <c:idx val="1"/>
          <c:order val="1"/>
          <c:tx>
            <c:strRef>
              <c:f>'Table 8.68'!$S$92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8.68'!$Y$93:$Y$100</c:f>
              <c:numCache>
                <c:formatCode>#,##0</c:formatCode>
                <c:ptCount val="8"/>
                <c:pt idx="0">
                  <c:v>128</c:v>
                </c:pt>
                <c:pt idx="1">
                  <c:v>294</c:v>
                </c:pt>
                <c:pt idx="2">
                  <c:v>51</c:v>
                </c:pt>
                <c:pt idx="3">
                  <c:v>217</c:v>
                </c:pt>
                <c:pt idx="4">
                  <c:v>252</c:v>
                </c:pt>
                <c:pt idx="5">
                  <c:v>114</c:v>
                </c:pt>
                <c:pt idx="6">
                  <c:v>17</c:v>
                </c:pt>
                <c:pt idx="7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7-4F34-B590-869E740B2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8.68'!$U$8:$Y$8</c:f>
              <c:numCache>
                <c:formatCode>#,##0</c:formatCode>
                <c:ptCount val="5"/>
                <c:pt idx="1">
                  <c:v>31668</c:v>
                </c:pt>
                <c:pt idx="2">
                  <c:v>32923.24</c:v>
                </c:pt>
                <c:pt idx="3">
                  <c:v>33108</c:v>
                </c:pt>
                <c:pt idx="4">
                  <c:v>34072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A0-46B1-A5C2-CD7D58ED511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A0-46B1-A5C2-CD7D58ED5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8.68'!$V$4:$Z$4</c:f>
              <c:numCache>
                <c:formatCode>#,##0</c:formatCode>
                <c:ptCount val="5"/>
                <c:pt idx="0">
                  <c:v>4804</c:v>
                </c:pt>
                <c:pt idx="1">
                  <c:v>4687</c:v>
                </c:pt>
                <c:pt idx="2">
                  <c:v>4822</c:v>
                </c:pt>
                <c:pt idx="3">
                  <c:v>5315</c:v>
                </c:pt>
                <c:pt idx="4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0-49A9-80D8-900E0DA69C62}"/>
            </c:ext>
          </c:extLst>
        </c:ser>
        <c:ser>
          <c:idx val="1"/>
          <c:order val="1"/>
          <c:tx>
            <c:strRef>
              <c:f>'Table 8.68'!$S$7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8.68'!$V$7:$Z$7</c:f>
              <c:numCache>
                <c:formatCode>#,##0</c:formatCode>
                <c:ptCount val="5"/>
                <c:pt idx="0">
                  <c:v>3316</c:v>
                </c:pt>
                <c:pt idx="1">
                  <c:v>3240</c:v>
                </c:pt>
                <c:pt idx="2">
                  <c:v>3325</c:v>
                </c:pt>
                <c:pt idx="3">
                  <c:v>3584</c:v>
                </c:pt>
                <c:pt idx="4">
                  <c:v>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30-49A9-80D8-900E0DA69C62}"/>
            </c:ext>
          </c:extLst>
        </c:ser>
        <c:ser>
          <c:idx val="2"/>
          <c:order val="2"/>
          <c:tx>
            <c:strRef>
              <c:f>'Table 8.68'!$S$11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8.68'!$V$11:$Z$11</c:f>
              <c:numCache>
                <c:formatCode>#,##0</c:formatCode>
                <c:ptCount val="5"/>
                <c:pt idx="0">
                  <c:v>3626</c:v>
                </c:pt>
                <c:pt idx="1">
                  <c:v>3589</c:v>
                </c:pt>
                <c:pt idx="2">
                  <c:v>3640</c:v>
                </c:pt>
                <c:pt idx="3">
                  <c:v>4011</c:v>
                </c:pt>
                <c:pt idx="4">
                  <c:v>3865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30-49A9-80D8-900E0DA69C62}"/>
            </c:ext>
          </c:extLst>
        </c:ser>
        <c:ser>
          <c:idx val="3"/>
          <c:order val="3"/>
          <c:tx>
            <c:strRef>
              <c:f>'Table 8.68'!$S$12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8.68'!$V$12:$Z$12</c:f>
              <c:numCache>
                <c:formatCode>#,##0</c:formatCode>
                <c:ptCount val="5"/>
                <c:pt idx="0">
                  <c:v>1177</c:v>
                </c:pt>
                <c:pt idx="1">
                  <c:v>1104</c:v>
                </c:pt>
                <c:pt idx="2">
                  <c:v>1182</c:v>
                </c:pt>
                <c:pt idx="3">
                  <c:v>1307</c:v>
                </c:pt>
                <c:pt idx="4">
                  <c:v>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30-49A9-80D8-900E0DA69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8.68'!$AB$15:$AB$33</c:f>
              <c:numCache>
                <c:formatCode>0.0%</c:formatCode>
                <c:ptCount val="19"/>
                <c:pt idx="0">
                  <c:v>0.11023154561646546</c:v>
                </c:pt>
                <c:pt idx="1">
                  <c:v>2.9685335444290519E-3</c:v>
                </c:pt>
                <c:pt idx="2">
                  <c:v>5.2048288145656048E-2</c:v>
                </c:pt>
                <c:pt idx="3">
                  <c:v>1.444686324955472E-2</c:v>
                </c:pt>
                <c:pt idx="4">
                  <c:v>7.1838511775183064E-2</c:v>
                </c:pt>
                <c:pt idx="5">
                  <c:v>2.5925192954680387E-2</c:v>
                </c:pt>
                <c:pt idx="6">
                  <c:v>6.3130813378191167E-2</c:v>
                </c:pt>
                <c:pt idx="7">
                  <c:v>5.2444092618246584E-2</c:v>
                </c:pt>
                <c:pt idx="8">
                  <c:v>3.9778349495349301E-2</c:v>
                </c:pt>
                <c:pt idx="9">
                  <c:v>2.1769245992479713E-3</c:v>
                </c:pt>
                <c:pt idx="10">
                  <c:v>2.2165050465070255E-2</c:v>
                </c:pt>
                <c:pt idx="11">
                  <c:v>1.4842667722145261E-2</c:v>
                </c:pt>
                <c:pt idx="12">
                  <c:v>3.7403522659806059E-2</c:v>
                </c:pt>
                <c:pt idx="13">
                  <c:v>3.6018207005739163E-2</c:v>
                </c:pt>
                <c:pt idx="14">
                  <c:v>9.4795171185434401E-2</c:v>
                </c:pt>
                <c:pt idx="15">
                  <c:v>5.1454581436770237E-2</c:v>
                </c:pt>
                <c:pt idx="16">
                  <c:v>0.12368889768454383</c:v>
                </c:pt>
                <c:pt idx="17">
                  <c:v>1.1478329705125669E-2</c:v>
                </c:pt>
                <c:pt idx="18">
                  <c:v>3.04769443894716E-2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A-4982-BE20-2E897ECA9E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A-4982-BE20-2E897ECA9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8.68'!$Z$44:$Z$60</c:f>
              <c:numCache>
                <c:formatCode>#,##0</c:formatCode>
                <c:ptCount val="17"/>
                <c:pt idx="0">
                  <c:v>6</c:v>
                </c:pt>
                <c:pt idx="1">
                  <c:v>55</c:v>
                </c:pt>
                <c:pt idx="2">
                  <c:v>178</c:v>
                </c:pt>
                <c:pt idx="3">
                  <c:v>190</c:v>
                </c:pt>
                <c:pt idx="4">
                  <c:v>215</c:v>
                </c:pt>
                <c:pt idx="5">
                  <c:v>176</c:v>
                </c:pt>
                <c:pt idx="6">
                  <c:v>179</c:v>
                </c:pt>
                <c:pt idx="7">
                  <c:v>181</c:v>
                </c:pt>
                <c:pt idx="8">
                  <c:v>206</c:v>
                </c:pt>
                <c:pt idx="9">
                  <c:v>265</c:v>
                </c:pt>
                <c:pt idx="10">
                  <c:v>328</c:v>
                </c:pt>
                <c:pt idx="11">
                  <c:v>281</c:v>
                </c:pt>
                <c:pt idx="12">
                  <c:v>176</c:v>
                </c:pt>
                <c:pt idx="13">
                  <c:v>102</c:v>
                </c:pt>
                <c:pt idx="14">
                  <c:v>49</c:v>
                </c:pt>
                <c:pt idx="15">
                  <c:v>12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0-4B14-942F-BE7BEFA10CAF}"/>
            </c:ext>
          </c:extLst>
        </c:ser>
        <c:ser>
          <c:idx val="1"/>
          <c:order val="1"/>
          <c:tx>
            <c:strRef>
              <c:f>'Table 8.68'!$S$62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8.68'!$Z$63:$Z$79</c:f>
              <c:numCache>
                <c:formatCode>#,##0</c:formatCode>
                <c:ptCount val="17"/>
                <c:pt idx="0">
                  <c:v>0</c:v>
                </c:pt>
                <c:pt idx="1">
                  <c:v>52</c:v>
                </c:pt>
                <c:pt idx="2">
                  <c:v>142</c:v>
                </c:pt>
                <c:pt idx="3">
                  <c:v>181</c:v>
                </c:pt>
                <c:pt idx="4">
                  <c:v>173</c:v>
                </c:pt>
                <c:pt idx="5">
                  <c:v>190</c:v>
                </c:pt>
                <c:pt idx="6">
                  <c:v>195</c:v>
                </c:pt>
                <c:pt idx="7">
                  <c:v>201</c:v>
                </c:pt>
                <c:pt idx="8">
                  <c:v>245</c:v>
                </c:pt>
                <c:pt idx="9">
                  <c:v>273</c:v>
                </c:pt>
                <c:pt idx="10">
                  <c:v>286</c:v>
                </c:pt>
                <c:pt idx="11">
                  <c:v>219</c:v>
                </c:pt>
                <c:pt idx="12">
                  <c:v>147</c:v>
                </c:pt>
                <c:pt idx="13">
                  <c:v>74</c:v>
                </c:pt>
                <c:pt idx="14">
                  <c:v>31</c:v>
                </c:pt>
                <c:pt idx="15">
                  <c:v>16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90-4B14-942F-BE7BEFA10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8.68'!$Z$83:$Z$90</c:f>
              <c:numCache>
                <c:formatCode>#,##0</c:formatCode>
                <c:ptCount val="8"/>
                <c:pt idx="0">
                  <c:v>180</c:v>
                </c:pt>
                <c:pt idx="1">
                  <c:v>132</c:v>
                </c:pt>
                <c:pt idx="2">
                  <c:v>292</c:v>
                </c:pt>
                <c:pt idx="3">
                  <c:v>93</c:v>
                </c:pt>
                <c:pt idx="4">
                  <c:v>41</c:v>
                </c:pt>
                <c:pt idx="5">
                  <c:v>67</c:v>
                </c:pt>
                <c:pt idx="6">
                  <c:v>188</c:v>
                </c:pt>
                <c:pt idx="7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C-4E3E-ABAC-B299F8F908D2}"/>
            </c:ext>
          </c:extLst>
        </c:ser>
        <c:ser>
          <c:idx val="1"/>
          <c:order val="1"/>
          <c:tx>
            <c:strRef>
              <c:f>'Table 8.68'!$S$92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8.68'!$Z$93:$Z$100</c:f>
              <c:numCache>
                <c:formatCode>#,##0</c:formatCode>
                <c:ptCount val="8"/>
                <c:pt idx="0">
                  <c:v>122</c:v>
                </c:pt>
                <c:pt idx="1">
                  <c:v>313</c:v>
                </c:pt>
                <c:pt idx="2">
                  <c:v>52</c:v>
                </c:pt>
                <c:pt idx="3">
                  <c:v>221</c:v>
                </c:pt>
                <c:pt idx="4">
                  <c:v>241</c:v>
                </c:pt>
                <c:pt idx="5">
                  <c:v>112</c:v>
                </c:pt>
                <c:pt idx="6">
                  <c:v>12</c:v>
                </c:pt>
                <c:pt idx="7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C-4E3E-ABAC-B299F8F90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8.7'!$Z$44:$Z$60</c:f>
              <c:numCache>
                <c:formatCode>#,##0</c:formatCode>
                <c:ptCount val="17"/>
                <c:pt idx="0">
                  <c:v>26</c:v>
                </c:pt>
                <c:pt idx="1">
                  <c:v>612</c:v>
                </c:pt>
                <c:pt idx="2">
                  <c:v>2638</c:v>
                </c:pt>
                <c:pt idx="3">
                  <c:v>3664</c:v>
                </c:pt>
                <c:pt idx="4">
                  <c:v>3906</c:v>
                </c:pt>
                <c:pt idx="5">
                  <c:v>3064</c:v>
                </c:pt>
                <c:pt idx="6">
                  <c:v>3306</c:v>
                </c:pt>
                <c:pt idx="7">
                  <c:v>3579</c:v>
                </c:pt>
                <c:pt idx="8">
                  <c:v>4446</c:v>
                </c:pt>
                <c:pt idx="9">
                  <c:v>4061</c:v>
                </c:pt>
                <c:pt idx="10">
                  <c:v>3791</c:v>
                </c:pt>
                <c:pt idx="11">
                  <c:v>2719</c:v>
                </c:pt>
                <c:pt idx="12">
                  <c:v>1841</c:v>
                </c:pt>
                <c:pt idx="13">
                  <c:v>1035</c:v>
                </c:pt>
                <c:pt idx="14">
                  <c:v>449</c:v>
                </c:pt>
                <c:pt idx="15">
                  <c:v>157</c:v>
                </c:pt>
                <c:pt idx="16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8-487A-ACEB-803D03C93AE2}"/>
            </c:ext>
          </c:extLst>
        </c:ser>
        <c:ser>
          <c:idx val="1"/>
          <c:order val="1"/>
          <c:tx>
            <c:strRef>
              <c:f>'Table 8.7'!$S$62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8.7'!$Z$63:$Z$79</c:f>
              <c:numCache>
                <c:formatCode>#,##0</c:formatCode>
                <c:ptCount val="17"/>
                <c:pt idx="0">
                  <c:v>28</c:v>
                </c:pt>
                <c:pt idx="1">
                  <c:v>754</c:v>
                </c:pt>
                <c:pt idx="2">
                  <c:v>2718</c:v>
                </c:pt>
                <c:pt idx="3">
                  <c:v>4091</c:v>
                </c:pt>
                <c:pt idx="4">
                  <c:v>3977</c:v>
                </c:pt>
                <c:pt idx="5">
                  <c:v>3379</c:v>
                </c:pt>
                <c:pt idx="6">
                  <c:v>3672</c:v>
                </c:pt>
                <c:pt idx="7">
                  <c:v>3855</c:v>
                </c:pt>
                <c:pt idx="8">
                  <c:v>5011</c:v>
                </c:pt>
                <c:pt idx="9">
                  <c:v>4493</c:v>
                </c:pt>
                <c:pt idx="10">
                  <c:v>4073</c:v>
                </c:pt>
                <c:pt idx="11">
                  <c:v>2722</c:v>
                </c:pt>
                <c:pt idx="12">
                  <c:v>1644</c:v>
                </c:pt>
                <c:pt idx="13">
                  <c:v>749</c:v>
                </c:pt>
                <c:pt idx="14">
                  <c:v>250</c:v>
                </c:pt>
                <c:pt idx="15">
                  <c:v>130</c:v>
                </c:pt>
                <c:pt idx="16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8-487A-ACEB-803D03C9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8.68'!$V$8:$Z$8</c:f>
              <c:numCache>
                <c:formatCode>#,##0</c:formatCode>
                <c:ptCount val="5"/>
                <c:pt idx="0">
                  <c:v>31668</c:v>
                </c:pt>
                <c:pt idx="1">
                  <c:v>32923.24</c:v>
                </c:pt>
                <c:pt idx="2">
                  <c:v>33108</c:v>
                </c:pt>
                <c:pt idx="3">
                  <c:v>34072</c:v>
                </c:pt>
                <c:pt idx="4">
                  <c:v>35587.5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A0-4E12-B5B8-8EC1858785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A0-4E12-B5B8-8EC185878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8.69'!$U$4:$Y$4</c:f>
              <c:numCache>
                <c:formatCode>#,##0</c:formatCode>
                <c:ptCount val="5"/>
                <c:pt idx="1">
                  <c:v>22111</c:v>
                </c:pt>
                <c:pt idx="2">
                  <c:v>21702</c:v>
                </c:pt>
                <c:pt idx="3">
                  <c:v>22453</c:v>
                </c:pt>
                <c:pt idx="4">
                  <c:v>23098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3D-48B9-993F-8BEAB208D072}"/>
            </c:ext>
          </c:extLst>
        </c:ser>
        <c:ser>
          <c:idx val="1"/>
          <c:order val="1"/>
          <c:tx>
            <c:strRef>
              <c:f>'Table 8.69'!$S$7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8.69'!$U$7:$Y$7</c:f>
              <c:numCache>
                <c:formatCode>#,##0</c:formatCode>
                <c:ptCount val="5"/>
                <c:pt idx="1">
                  <c:v>15345</c:v>
                </c:pt>
                <c:pt idx="2">
                  <c:v>15306</c:v>
                </c:pt>
                <c:pt idx="3">
                  <c:v>15561</c:v>
                </c:pt>
                <c:pt idx="4">
                  <c:v>16039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3D-48B9-993F-8BEAB208D072}"/>
            </c:ext>
          </c:extLst>
        </c:ser>
        <c:ser>
          <c:idx val="2"/>
          <c:order val="2"/>
          <c:tx>
            <c:strRef>
              <c:f>'Table 8.69'!$S$11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8.69'!$U$11:$Y$11</c:f>
              <c:numCache>
                <c:formatCode>#,##0</c:formatCode>
                <c:ptCount val="5"/>
                <c:pt idx="1">
                  <c:v>18776</c:v>
                </c:pt>
                <c:pt idx="2">
                  <c:v>18380</c:v>
                </c:pt>
                <c:pt idx="3">
                  <c:v>19094</c:v>
                </c:pt>
                <c:pt idx="4">
                  <c:v>19640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3D-48B9-993F-8BEAB208D072}"/>
            </c:ext>
          </c:extLst>
        </c:ser>
        <c:ser>
          <c:idx val="3"/>
          <c:order val="3"/>
          <c:tx>
            <c:strRef>
              <c:f>'Table 8.69'!$S$12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8.69'!$U$12:$Y$12</c:f>
              <c:numCache>
                <c:formatCode>#,##0</c:formatCode>
                <c:ptCount val="5"/>
                <c:pt idx="1">
                  <c:v>3333</c:v>
                </c:pt>
                <c:pt idx="2">
                  <c:v>3319</c:v>
                </c:pt>
                <c:pt idx="3">
                  <c:v>3359</c:v>
                </c:pt>
                <c:pt idx="4">
                  <c:v>3457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3D-48B9-993F-8BEAB208D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8.69'!$AB$15:$AB$33</c:f>
              <c:numCache>
                <c:formatCode>0.0%</c:formatCode>
                <c:ptCount val="19"/>
                <c:pt idx="0">
                  <c:v>5.8138040358168032E-2</c:v>
                </c:pt>
                <c:pt idx="1">
                  <c:v>2.3992116875883639E-3</c:v>
                </c:pt>
                <c:pt idx="2">
                  <c:v>8.6071719292232549E-2</c:v>
                </c:pt>
                <c:pt idx="3">
                  <c:v>6.6835182725675851E-3</c:v>
                </c:pt>
                <c:pt idx="4">
                  <c:v>6.3407737457692473E-2</c:v>
                </c:pt>
                <c:pt idx="5">
                  <c:v>2.8147894263313482E-2</c:v>
                </c:pt>
                <c:pt idx="6">
                  <c:v>8.859946017737029E-2</c:v>
                </c:pt>
                <c:pt idx="7">
                  <c:v>7.5960755751681597E-2</c:v>
                </c:pt>
                <c:pt idx="8">
                  <c:v>3.5388372391928366E-2</c:v>
                </c:pt>
                <c:pt idx="9">
                  <c:v>7.4118503920140525E-3</c:v>
                </c:pt>
                <c:pt idx="10">
                  <c:v>2.3092412493038002E-2</c:v>
                </c:pt>
                <c:pt idx="11">
                  <c:v>1.1739000042843065E-2</c:v>
                </c:pt>
                <c:pt idx="12">
                  <c:v>3.7787584079516733E-2</c:v>
                </c:pt>
                <c:pt idx="13">
                  <c:v>6.6106850606229381E-2</c:v>
                </c:pt>
                <c:pt idx="14">
                  <c:v>8.1444668180454996E-2</c:v>
                </c:pt>
                <c:pt idx="15">
                  <c:v>6.2979306799194557E-2</c:v>
                </c:pt>
                <c:pt idx="16">
                  <c:v>0.14459534724304871</c:v>
                </c:pt>
                <c:pt idx="17">
                  <c:v>1.9922025620153379E-2</c:v>
                </c:pt>
                <c:pt idx="18">
                  <c:v>2.8490638790111822E-2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6-4FC1-B9EC-6C93E36D15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36-4FC1-B9EC-6C93E36D1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8.69'!$Y$44:$Y$60</c:f>
              <c:numCache>
                <c:formatCode>#,##0</c:formatCode>
                <c:ptCount val="17"/>
                <c:pt idx="0">
                  <c:v>5</c:v>
                </c:pt>
                <c:pt idx="1">
                  <c:v>339</c:v>
                </c:pt>
                <c:pt idx="2">
                  <c:v>718</c:v>
                </c:pt>
                <c:pt idx="3">
                  <c:v>935</c:v>
                </c:pt>
                <c:pt idx="4">
                  <c:v>1130</c:v>
                </c:pt>
                <c:pt idx="5">
                  <c:v>971</c:v>
                </c:pt>
                <c:pt idx="6">
                  <c:v>936</c:v>
                </c:pt>
                <c:pt idx="7">
                  <c:v>1007</c:v>
                </c:pt>
                <c:pt idx="8">
                  <c:v>1155</c:v>
                </c:pt>
                <c:pt idx="9">
                  <c:v>1067</c:v>
                </c:pt>
                <c:pt idx="10">
                  <c:v>1103</c:v>
                </c:pt>
                <c:pt idx="11">
                  <c:v>994</c:v>
                </c:pt>
                <c:pt idx="12">
                  <c:v>576</c:v>
                </c:pt>
                <c:pt idx="13">
                  <c:v>239</c:v>
                </c:pt>
                <c:pt idx="14">
                  <c:v>134</c:v>
                </c:pt>
                <c:pt idx="15">
                  <c:v>74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9-4F2F-861F-1933B8E101EE}"/>
            </c:ext>
          </c:extLst>
        </c:ser>
        <c:ser>
          <c:idx val="1"/>
          <c:order val="1"/>
          <c:tx>
            <c:strRef>
              <c:f>'Table 8.69'!$S$62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8.69'!$Y$63:$Y$79</c:f>
              <c:numCache>
                <c:formatCode>#,##0</c:formatCode>
                <c:ptCount val="17"/>
                <c:pt idx="0">
                  <c:v>9</c:v>
                </c:pt>
                <c:pt idx="1">
                  <c:v>369</c:v>
                </c:pt>
                <c:pt idx="2">
                  <c:v>766</c:v>
                </c:pt>
                <c:pt idx="3">
                  <c:v>1045</c:v>
                </c:pt>
                <c:pt idx="4">
                  <c:v>1011</c:v>
                </c:pt>
                <c:pt idx="5">
                  <c:v>897</c:v>
                </c:pt>
                <c:pt idx="6">
                  <c:v>1001</c:v>
                </c:pt>
                <c:pt idx="7">
                  <c:v>1158</c:v>
                </c:pt>
                <c:pt idx="8">
                  <c:v>1248</c:v>
                </c:pt>
                <c:pt idx="9">
                  <c:v>1162</c:v>
                </c:pt>
                <c:pt idx="10">
                  <c:v>1247</c:v>
                </c:pt>
                <c:pt idx="11">
                  <c:v>885</c:v>
                </c:pt>
                <c:pt idx="12">
                  <c:v>424</c:v>
                </c:pt>
                <c:pt idx="13">
                  <c:v>178</c:v>
                </c:pt>
                <c:pt idx="14">
                  <c:v>105</c:v>
                </c:pt>
                <c:pt idx="15">
                  <c:v>51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99-4F2F-861F-1933B8E10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8.69'!$Y$83:$Y$90</c:f>
              <c:numCache>
                <c:formatCode>#,##0</c:formatCode>
                <c:ptCount val="8"/>
                <c:pt idx="0">
                  <c:v>787</c:v>
                </c:pt>
                <c:pt idx="1">
                  <c:v>873</c:v>
                </c:pt>
                <c:pt idx="2">
                  <c:v>1454</c:v>
                </c:pt>
                <c:pt idx="3">
                  <c:v>493</c:v>
                </c:pt>
                <c:pt idx="4">
                  <c:v>254</c:v>
                </c:pt>
                <c:pt idx="5">
                  <c:v>432</c:v>
                </c:pt>
                <c:pt idx="6">
                  <c:v>852</c:v>
                </c:pt>
                <c:pt idx="7">
                  <c:v>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4-4F03-9A5F-91988B0D51FB}"/>
            </c:ext>
          </c:extLst>
        </c:ser>
        <c:ser>
          <c:idx val="1"/>
          <c:order val="1"/>
          <c:tx>
            <c:strRef>
              <c:f>'Table 8.69'!$S$92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8.69'!$Y$93:$Y$100</c:f>
              <c:numCache>
                <c:formatCode>#,##0</c:formatCode>
                <c:ptCount val="8"/>
                <c:pt idx="0">
                  <c:v>516</c:v>
                </c:pt>
                <c:pt idx="1">
                  <c:v>1713</c:v>
                </c:pt>
                <c:pt idx="2">
                  <c:v>243</c:v>
                </c:pt>
                <c:pt idx="3">
                  <c:v>1192</c:v>
                </c:pt>
                <c:pt idx="4">
                  <c:v>1201</c:v>
                </c:pt>
                <c:pt idx="5">
                  <c:v>797</c:v>
                </c:pt>
                <c:pt idx="6">
                  <c:v>72</c:v>
                </c:pt>
                <c:pt idx="7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F4-4F03-9A5F-91988B0D5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8.69'!$U$8:$Y$8</c:f>
              <c:numCache>
                <c:formatCode>#,##0</c:formatCode>
                <c:ptCount val="5"/>
                <c:pt idx="1">
                  <c:v>34633</c:v>
                </c:pt>
                <c:pt idx="2">
                  <c:v>35714.629999999997</c:v>
                </c:pt>
                <c:pt idx="3">
                  <c:v>36039.269999999997</c:v>
                </c:pt>
                <c:pt idx="4">
                  <c:v>37298.769999999997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1-489C-8E40-45A87B5970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1-489C-8E40-45A87B597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8.69'!$V$4:$Z$4</c:f>
              <c:numCache>
                <c:formatCode>#,##0</c:formatCode>
                <c:ptCount val="5"/>
                <c:pt idx="0">
                  <c:v>22111</c:v>
                </c:pt>
                <c:pt idx="1">
                  <c:v>21702</c:v>
                </c:pt>
                <c:pt idx="2">
                  <c:v>22453</c:v>
                </c:pt>
                <c:pt idx="3">
                  <c:v>23098</c:v>
                </c:pt>
                <c:pt idx="4">
                  <c:v>23339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D-43A6-97EF-E7280A5FD491}"/>
            </c:ext>
          </c:extLst>
        </c:ser>
        <c:ser>
          <c:idx val="1"/>
          <c:order val="1"/>
          <c:tx>
            <c:strRef>
              <c:f>'Table 8.69'!$S$7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8.69'!$V$7:$Z$7</c:f>
              <c:numCache>
                <c:formatCode>#,##0</c:formatCode>
                <c:ptCount val="5"/>
                <c:pt idx="0">
                  <c:v>15345</c:v>
                </c:pt>
                <c:pt idx="1">
                  <c:v>15306</c:v>
                </c:pt>
                <c:pt idx="2">
                  <c:v>15561</c:v>
                </c:pt>
                <c:pt idx="3">
                  <c:v>16039</c:v>
                </c:pt>
                <c:pt idx="4">
                  <c:v>16062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D-43A6-97EF-E7280A5FD491}"/>
            </c:ext>
          </c:extLst>
        </c:ser>
        <c:ser>
          <c:idx val="2"/>
          <c:order val="2"/>
          <c:tx>
            <c:strRef>
              <c:f>'Table 8.69'!$S$11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8.69'!$V$11:$Z$11</c:f>
              <c:numCache>
                <c:formatCode>#,##0</c:formatCode>
                <c:ptCount val="5"/>
                <c:pt idx="0">
                  <c:v>18776</c:v>
                </c:pt>
                <c:pt idx="1">
                  <c:v>18380</c:v>
                </c:pt>
                <c:pt idx="2">
                  <c:v>19094</c:v>
                </c:pt>
                <c:pt idx="3">
                  <c:v>19640</c:v>
                </c:pt>
                <c:pt idx="4">
                  <c:v>20070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DD-43A6-97EF-E7280A5FD491}"/>
            </c:ext>
          </c:extLst>
        </c:ser>
        <c:ser>
          <c:idx val="3"/>
          <c:order val="3"/>
          <c:tx>
            <c:strRef>
              <c:f>'Table 8.69'!$S$12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8.69'!$V$12:$Z$12</c:f>
              <c:numCache>
                <c:formatCode>#,##0</c:formatCode>
                <c:ptCount val="5"/>
                <c:pt idx="0">
                  <c:v>3333</c:v>
                </c:pt>
                <c:pt idx="1">
                  <c:v>3319</c:v>
                </c:pt>
                <c:pt idx="2">
                  <c:v>3359</c:v>
                </c:pt>
                <c:pt idx="3">
                  <c:v>3457</c:v>
                </c:pt>
                <c:pt idx="4">
                  <c:v>3271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DD-43A6-97EF-E7280A5FD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8.69'!$AB$15:$AB$33</c:f>
              <c:numCache>
                <c:formatCode>0.0%</c:formatCode>
                <c:ptCount val="19"/>
                <c:pt idx="0">
                  <c:v>5.8138040358168032E-2</c:v>
                </c:pt>
                <c:pt idx="1">
                  <c:v>2.3992116875883639E-3</c:v>
                </c:pt>
                <c:pt idx="2">
                  <c:v>8.6071719292232549E-2</c:v>
                </c:pt>
                <c:pt idx="3">
                  <c:v>6.6835182725675851E-3</c:v>
                </c:pt>
                <c:pt idx="4">
                  <c:v>6.3407737457692473E-2</c:v>
                </c:pt>
                <c:pt idx="5">
                  <c:v>2.8147894263313482E-2</c:v>
                </c:pt>
                <c:pt idx="6">
                  <c:v>8.859946017737029E-2</c:v>
                </c:pt>
                <c:pt idx="7">
                  <c:v>7.5960755751681597E-2</c:v>
                </c:pt>
                <c:pt idx="8">
                  <c:v>3.5388372391928366E-2</c:v>
                </c:pt>
                <c:pt idx="9">
                  <c:v>7.4118503920140525E-3</c:v>
                </c:pt>
                <c:pt idx="10">
                  <c:v>2.3092412493038002E-2</c:v>
                </c:pt>
                <c:pt idx="11">
                  <c:v>1.1739000042843065E-2</c:v>
                </c:pt>
                <c:pt idx="12">
                  <c:v>3.7787584079516733E-2</c:v>
                </c:pt>
                <c:pt idx="13">
                  <c:v>6.6106850606229381E-2</c:v>
                </c:pt>
                <c:pt idx="14">
                  <c:v>8.1444668180454996E-2</c:v>
                </c:pt>
                <c:pt idx="15">
                  <c:v>6.2979306799194557E-2</c:v>
                </c:pt>
                <c:pt idx="16">
                  <c:v>0.14459534724304871</c:v>
                </c:pt>
                <c:pt idx="17">
                  <c:v>1.9922025620153379E-2</c:v>
                </c:pt>
                <c:pt idx="18">
                  <c:v>2.8490638790111822E-2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2-4122-B84C-85BCCD2E39F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2-4122-B84C-85BCCD2E3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8.69'!$Z$44:$Z$60</c:f>
              <c:numCache>
                <c:formatCode>#,##0</c:formatCode>
                <c:ptCount val="17"/>
                <c:pt idx="0">
                  <c:v>3</c:v>
                </c:pt>
                <c:pt idx="1">
                  <c:v>340</c:v>
                </c:pt>
                <c:pt idx="2">
                  <c:v>734</c:v>
                </c:pt>
                <c:pt idx="3">
                  <c:v>936</c:v>
                </c:pt>
                <c:pt idx="4">
                  <c:v>1165</c:v>
                </c:pt>
                <c:pt idx="5">
                  <c:v>999</c:v>
                </c:pt>
                <c:pt idx="6">
                  <c:v>959</c:v>
                </c:pt>
                <c:pt idx="7">
                  <c:v>950</c:v>
                </c:pt>
                <c:pt idx="8">
                  <c:v>1147</c:v>
                </c:pt>
                <c:pt idx="9">
                  <c:v>1051</c:v>
                </c:pt>
                <c:pt idx="10">
                  <c:v>1066</c:v>
                </c:pt>
                <c:pt idx="11">
                  <c:v>970</c:v>
                </c:pt>
                <c:pt idx="12">
                  <c:v>580</c:v>
                </c:pt>
                <c:pt idx="13">
                  <c:v>268</c:v>
                </c:pt>
                <c:pt idx="14">
                  <c:v>128</c:v>
                </c:pt>
                <c:pt idx="15">
                  <c:v>69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9-4DC7-89EE-0F633A788AC2}"/>
            </c:ext>
          </c:extLst>
        </c:ser>
        <c:ser>
          <c:idx val="1"/>
          <c:order val="1"/>
          <c:tx>
            <c:strRef>
              <c:f>'Table 8.69'!$S$62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8.69'!$Z$63:$Z$79</c:f>
              <c:numCache>
                <c:formatCode>#,##0</c:formatCode>
                <c:ptCount val="17"/>
                <c:pt idx="0">
                  <c:v>14</c:v>
                </c:pt>
                <c:pt idx="1">
                  <c:v>414</c:v>
                </c:pt>
                <c:pt idx="2">
                  <c:v>784</c:v>
                </c:pt>
                <c:pt idx="3">
                  <c:v>1010</c:v>
                </c:pt>
                <c:pt idx="4">
                  <c:v>1104</c:v>
                </c:pt>
                <c:pt idx="5">
                  <c:v>941</c:v>
                </c:pt>
                <c:pt idx="6">
                  <c:v>1033</c:v>
                </c:pt>
                <c:pt idx="7">
                  <c:v>1120</c:v>
                </c:pt>
                <c:pt idx="8">
                  <c:v>1230</c:v>
                </c:pt>
                <c:pt idx="9">
                  <c:v>1224</c:v>
                </c:pt>
                <c:pt idx="10">
                  <c:v>1301</c:v>
                </c:pt>
                <c:pt idx="11">
                  <c:v>957</c:v>
                </c:pt>
                <c:pt idx="12">
                  <c:v>434</c:v>
                </c:pt>
                <c:pt idx="13">
                  <c:v>161</c:v>
                </c:pt>
                <c:pt idx="14">
                  <c:v>102</c:v>
                </c:pt>
                <c:pt idx="15">
                  <c:v>49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99-4DC7-89EE-0F633A788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8.69'!$Z$83:$Z$90</c:f>
              <c:numCache>
                <c:formatCode>#,##0</c:formatCode>
                <c:ptCount val="8"/>
                <c:pt idx="0">
                  <c:v>767</c:v>
                </c:pt>
                <c:pt idx="1">
                  <c:v>902</c:v>
                </c:pt>
                <c:pt idx="2">
                  <c:v>1460</c:v>
                </c:pt>
                <c:pt idx="3">
                  <c:v>503</c:v>
                </c:pt>
                <c:pt idx="4">
                  <c:v>279</c:v>
                </c:pt>
                <c:pt idx="5">
                  <c:v>435</c:v>
                </c:pt>
                <c:pt idx="6">
                  <c:v>858</c:v>
                </c:pt>
                <c:pt idx="7">
                  <c:v>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5-41BA-8E6A-667D32461E02}"/>
            </c:ext>
          </c:extLst>
        </c:ser>
        <c:ser>
          <c:idx val="1"/>
          <c:order val="1"/>
          <c:tx>
            <c:strRef>
              <c:f>'Table 8.69'!$S$92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8.69'!$Z$93:$Z$100</c:f>
              <c:numCache>
                <c:formatCode>#,##0</c:formatCode>
                <c:ptCount val="8"/>
                <c:pt idx="0">
                  <c:v>545</c:v>
                </c:pt>
                <c:pt idx="1">
                  <c:v>1729</c:v>
                </c:pt>
                <c:pt idx="2">
                  <c:v>257</c:v>
                </c:pt>
                <c:pt idx="3">
                  <c:v>1257</c:v>
                </c:pt>
                <c:pt idx="4">
                  <c:v>1241</c:v>
                </c:pt>
                <c:pt idx="5">
                  <c:v>765</c:v>
                </c:pt>
                <c:pt idx="6">
                  <c:v>76</c:v>
                </c:pt>
                <c:pt idx="7">
                  <c:v>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5-41BA-8E6A-667D32461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8.7'!$Z$83:$Z$90</c:f>
              <c:numCache>
                <c:formatCode>#,##0</c:formatCode>
                <c:ptCount val="8"/>
                <c:pt idx="0">
                  <c:v>7068</c:v>
                </c:pt>
                <c:pt idx="1">
                  <c:v>7112</c:v>
                </c:pt>
                <c:pt idx="2">
                  <c:v>2248</c:v>
                </c:pt>
                <c:pt idx="3">
                  <c:v>1492</c:v>
                </c:pt>
                <c:pt idx="4">
                  <c:v>1858</c:v>
                </c:pt>
                <c:pt idx="5">
                  <c:v>1747</c:v>
                </c:pt>
                <c:pt idx="6">
                  <c:v>498</c:v>
                </c:pt>
                <c:pt idx="7">
                  <c:v>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1-4572-8C78-FDB61A44CCCB}"/>
            </c:ext>
          </c:extLst>
        </c:ser>
        <c:ser>
          <c:idx val="1"/>
          <c:order val="1"/>
          <c:tx>
            <c:strRef>
              <c:f>'Table 8.7'!$S$92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8.7'!$Z$93:$Z$100</c:f>
              <c:numCache>
                <c:formatCode>#,##0</c:formatCode>
                <c:ptCount val="8"/>
                <c:pt idx="0">
                  <c:v>4168</c:v>
                </c:pt>
                <c:pt idx="1">
                  <c:v>8162</c:v>
                </c:pt>
                <c:pt idx="2">
                  <c:v>515</c:v>
                </c:pt>
                <c:pt idx="3">
                  <c:v>2369</c:v>
                </c:pt>
                <c:pt idx="4">
                  <c:v>5261</c:v>
                </c:pt>
                <c:pt idx="5">
                  <c:v>2523</c:v>
                </c:pt>
                <c:pt idx="6">
                  <c:v>66</c:v>
                </c:pt>
                <c:pt idx="7">
                  <c:v>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1-4572-8C78-FDB61A44C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8.69'!$V$8:$Z$8</c:f>
              <c:numCache>
                <c:formatCode>#,##0</c:formatCode>
                <c:ptCount val="5"/>
                <c:pt idx="0">
                  <c:v>34633</c:v>
                </c:pt>
                <c:pt idx="1">
                  <c:v>35714.629999999997</c:v>
                </c:pt>
                <c:pt idx="2">
                  <c:v>36039.269999999997</c:v>
                </c:pt>
                <c:pt idx="3">
                  <c:v>37298.769999999997</c:v>
                </c:pt>
                <c:pt idx="4">
                  <c:v>38245.11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B-4E79-BC1F-B160615BA0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5B-4E79-BC1F-B160615BA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8.70'!$U$4:$Y$4</c:f>
              <c:numCache>
                <c:formatCode>#,##0</c:formatCode>
                <c:ptCount val="5"/>
                <c:pt idx="1">
                  <c:v>27039</c:v>
                </c:pt>
                <c:pt idx="2">
                  <c:v>27341</c:v>
                </c:pt>
                <c:pt idx="3">
                  <c:v>27899</c:v>
                </c:pt>
                <c:pt idx="4">
                  <c:v>28099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5-47C7-81B1-58CBE3C0BCF9}"/>
            </c:ext>
          </c:extLst>
        </c:ser>
        <c:ser>
          <c:idx val="1"/>
          <c:order val="1"/>
          <c:tx>
            <c:strRef>
              <c:f>'Table 8.70'!$S$7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8.70'!$U$7:$Y$7</c:f>
              <c:numCache>
                <c:formatCode>#,##0</c:formatCode>
                <c:ptCount val="5"/>
                <c:pt idx="1">
                  <c:v>18962</c:v>
                </c:pt>
                <c:pt idx="2">
                  <c:v>19404</c:v>
                </c:pt>
                <c:pt idx="3">
                  <c:v>19441</c:v>
                </c:pt>
                <c:pt idx="4">
                  <c:v>19963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5-47C7-81B1-58CBE3C0BCF9}"/>
            </c:ext>
          </c:extLst>
        </c:ser>
        <c:ser>
          <c:idx val="2"/>
          <c:order val="2"/>
          <c:tx>
            <c:strRef>
              <c:f>'Table 8.70'!$S$11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8.70'!$U$11:$Y$11</c:f>
              <c:numCache>
                <c:formatCode>#,##0</c:formatCode>
                <c:ptCount val="5"/>
                <c:pt idx="1">
                  <c:v>24389</c:v>
                </c:pt>
                <c:pt idx="2">
                  <c:v>24673</c:v>
                </c:pt>
                <c:pt idx="3">
                  <c:v>25177</c:v>
                </c:pt>
                <c:pt idx="4">
                  <c:v>25386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5-47C7-81B1-58CBE3C0BCF9}"/>
            </c:ext>
          </c:extLst>
        </c:ser>
        <c:ser>
          <c:idx val="3"/>
          <c:order val="3"/>
          <c:tx>
            <c:strRef>
              <c:f>'Table 8.70'!$S$12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8.70'!$U$12:$Y$12</c:f>
              <c:numCache>
                <c:formatCode>#,##0</c:formatCode>
                <c:ptCount val="5"/>
                <c:pt idx="1">
                  <c:v>2650</c:v>
                </c:pt>
                <c:pt idx="2">
                  <c:v>2666</c:v>
                </c:pt>
                <c:pt idx="3">
                  <c:v>2722</c:v>
                </c:pt>
                <c:pt idx="4">
                  <c:v>2713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F5-47C7-81B1-58CBE3C0B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8.70'!$AB$15:$AB$33</c:f>
              <c:numCache>
                <c:formatCode>0.0%</c:formatCode>
                <c:ptCount val="19"/>
                <c:pt idx="0">
                  <c:v>2.7833924251963287E-2</c:v>
                </c:pt>
                <c:pt idx="1">
                  <c:v>3.7774611484807318E-3</c:v>
                </c:pt>
                <c:pt idx="2">
                  <c:v>0.10086483978925743</c:v>
                </c:pt>
                <c:pt idx="3">
                  <c:v>1.0305179098048312E-2</c:v>
                </c:pt>
                <c:pt idx="4">
                  <c:v>5.5237085390503329E-2</c:v>
                </c:pt>
                <c:pt idx="5">
                  <c:v>2.8330958613605486E-2</c:v>
                </c:pt>
                <c:pt idx="6">
                  <c:v>0.1050730640511614</c:v>
                </c:pt>
                <c:pt idx="7">
                  <c:v>0.10222340037774612</c:v>
                </c:pt>
                <c:pt idx="8">
                  <c:v>2.7900195500182245E-2</c:v>
                </c:pt>
                <c:pt idx="9">
                  <c:v>4.9040723682030555E-3</c:v>
                </c:pt>
                <c:pt idx="10">
                  <c:v>2.5514430564299678E-2</c:v>
                </c:pt>
                <c:pt idx="11">
                  <c:v>1.1895689055303357E-2</c:v>
                </c:pt>
                <c:pt idx="12">
                  <c:v>3.8868087080420159E-2</c:v>
                </c:pt>
                <c:pt idx="13">
                  <c:v>7.4985917359753476E-2</c:v>
                </c:pt>
                <c:pt idx="14">
                  <c:v>8.0652109082474568E-2</c:v>
                </c:pt>
                <c:pt idx="15">
                  <c:v>6.0571920872129627E-2</c:v>
                </c:pt>
                <c:pt idx="16">
                  <c:v>0.14274826866364029</c:v>
                </c:pt>
                <c:pt idx="17">
                  <c:v>2.7568839259087444E-2</c:v>
                </c:pt>
                <c:pt idx="18">
                  <c:v>2.7336889890321084E-2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0-4404-992F-83C95B0083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0-4404-992F-83C95B008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8.70'!$Y$44:$Y$60</c:f>
              <c:numCache>
                <c:formatCode>#,##0</c:formatCode>
                <c:ptCount val="17"/>
                <c:pt idx="0">
                  <c:v>11</c:v>
                </c:pt>
                <c:pt idx="1">
                  <c:v>434</c:v>
                </c:pt>
                <c:pt idx="2">
                  <c:v>1009</c:v>
                </c:pt>
                <c:pt idx="3">
                  <c:v>1602</c:v>
                </c:pt>
                <c:pt idx="4">
                  <c:v>1845</c:v>
                </c:pt>
                <c:pt idx="5">
                  <c:v>1435</c:v>
                </c:pt>
                <c:pt idx="6">
                  <c:v>1176</c:v>
                </c:pt>
                <c:pt idx="7">
                  <c:v>1225</c:v>
                </c:pt>
                <c:pt idx="8">
                  <c:v>1250</c:v>
                </c:pt>
                <c:pt idx="9">
                  <c:v>1169</c:v>
                </c:pt>
                <c:pt idx="10">
                  <c:v>1121</c:v>
                </c:pt>
                <c:pt idx="11">
                  <c:v>942</c:v>
                </c:pt>
                <c:pt idx="12">
                  <c:v>486</c:v>
                </c:pt>
                <c:pt idx="13">
                  <c:v>210</c:v>
                </c:pt>
                <c:pt idx="14">
                  <c:v>96</c:v>
                </c:pt>
                <c:pt idx="15">
                  <c:v>62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C-4B74-AE67-A91237F35796}"/>
            </c:ext>
          </c:extLst>
        </c:ser>
        <c:ser>
          <c:idx val="1"/>
          <c:order val="1"/>
          <c:tx>
            <c:strRef>
              <c:f>'Table 8.70'!$S$62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8.70'!$Y$63:$Y$79</c:f>
              <c:numCache>
                <c:formatCode>#,##0</c:formatCode>
                <c:ptCount val="17"/>
                <c:pt idx="0">
                  <c:v>15</c:v>
                </c:pt>
                <c:pt idx="1">
                  <c:v>450</c:v>
                </c:pt>
                <c:pt idx="2">
                  <c:v>1056</c:v>
                </c:pt>
                <c:pt idx="3">
                  <c:v>1492</c:v>
                </c:pt>
                <c:pt idx="4">
                  <c:v>1722</c:v>
                </c:pt>
                <c:pt idx="5">
                  <c:v>1215</c:v>
                </c:pt>
                <c:pt idx="6">
                  <c:v>1241</c:v>
                </c:pt>
                <c:pt idx="7">
                  <c:v>1275</c:v>
                </c:pt>
                <c:pt idx="8">
                  <c:v>1376</c:v>
                </c:pt>
                <c:pt idx="9">
                  <c:v>1291</c:v>
                </c:pt>
                <c:pt idx="10">
                  <c:v>1329</c:v>
                </c:pt>
                <c:pt idx="11">
                  <c:v>832</c:v>
                </c:pt>
                <c:pt idx="12">
                  <c:v>385</c:v>
                </c:pt>
                <c:pt idx="13">
                  <c:v>123</c:v>
                </c:pt>
                <c:pt idx="14">
                  <c:v>78</c:v>
                </c:pt>
                <c:pt idx="15">
                  <c:v>50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0C-4B74-AE67-A91237F3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8.70'!$Y$83:$Y$90</c:f>
              <c:numCache>
                <c:formatCode>#,##0</c:formatCode>
                <c:ptCount val="8"/>
                <c:pt idx="0">
                  <c:v>971</c:v>
                </c:pt>
                <c:pt idx="1">
                  <c:v>1258</c:v>
                </c:pt>
                <c:pt idx="2">
                  <c:v>1700</c:v>
                </c:pt>
                <c:pt idx="3">
                  <c:v>615</c:v>
                </c:pt>
                <c:pt idx="4">
                  <c:v>363</c:v>
                </c:pt>
                <c:pt idx="5">
                  <c:v>670</c:v>
                </c:pt>
                <c:pt idx="6">
                  <c:v>865</c:v>
                </c:pt>
                <c:pt idx="7">
                  <c:v>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A-430D-B41B-608BCA7F452C}"/>
            </c:ext>
          </c:extLst>
        </c:ser>
        <c:ser>
          <c:idx val="1"/>
          <c:order val="1"/>
          <c:tx>
            <c:strRef>
              <c:f>'Table 8.70'!$S$92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8.70'!$Y$93:$Y$100</c:f>
              <c:numCache>
                <c:formatCode>#,##0</c:formatCode>
                <c:ptCount val="8"/>
                <c:pt idx="0">
                  <c:v>691</c:v>
                </c:pt>
                <c:pt idx="1">
                  <c:v>2130</c:v>
                </c:pt>
                <c:pt idx="2">
                  <c:v>350</c:v>
                </c:pt>
                <c:pt idx="3">
                  <c:v>1426</c:v>
                </c:pt>
                <c:pt idx="4">
                  <c:v>1493</c:v>
                </c:pt>
                <c:pt idx="5">
                  <c:v>1176</c:v>
                </c:pt>
                <c:pt idx="6">
                  <c:v>41</c:v>
                </c:pt>
                <c:pt idx="7">
                  <c:v>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A-430D-B41B-608BCA7F4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8.70'!$U$8:$Y$8</c:f>
              <c:numCache>
                <c:formatCode>#,##0</c:formatCode>
                <c:ptCount val="5"/>
                <c:pt idx="1">
                  <c:v>33239</c:v>
                </c:pt>
                <c:pt idx="2">
                  <c:v>33602.5</c:v>
                </c:pt>
                <c:pt idx="3">
                  <c:v>35272</c:v>
                </c:pt>
                <c:pt idx="4">
                  <c:v>35460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F-4904-81E1-00B93B59F6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F-4904-81E1-00B93B59F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8.70'!$V$4:$Z$4</c:f>
              <c:numCache>
                <c:formatCode>#,##0</c:formatCode>
                <c:ptCount val="5"/>
                <c:pt idx="0">
                  <c:v>27039</c:v>
                </c:pt>
                <c:pt idx="1">
                  <c:v>27341</c:v>
                </c:pt>
                <c:pt idx="2">
                  <c:v>27899</c:v>
                </c:pt>
                <c:pt idx="3">
                  <c:v>28099</c:v>
                </c:pt>
                <c:pt idx="4">
                  <c:v>30178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7C-482F-94E7-667CF458ADB8}"/>
            </c:ext>
          </c:extLst>
        </c:ser>
        <c:ser>
          <c:idx val="1"/>
          <c:order val="1"/>
          <c:tx>
            <c:strRef>
              <c:f>'Table 8.70'!$S$7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8.70'!$V$7:$Z$7</c:f>
              <c:numCache>
                <c:formatCode>#,##0</c:formatCode>
                <c:ptCount val="5"/>
                <c:pt idx="0">
                  <c:v>18962</c:v>
                </c:pt>
                <c:pt idx="1">
                  <c:v>19404</c:v>
                </c:pt>
                <c:pt idx="2">
                  <c:v>19441</c:v>
                </c:pt>
                <c:pt idx="3">
                  <c:v>19963</c:v>
                </c:pt>
                <c:pt idx="4">
                  <c:v>20425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7C-482F-94E7-667CF458ADB8}"/>
            </c:ext>
          </c:extLst>
        </c:ser>
        <c:ser>
          <c:idx val="2"/>
          <c:order val="2"/>
          <c:tx>
            <c:strRef>
              <c:f>'Table 8.70'!$S$11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8.70'!$V$11:$Z$11</c:f>
              <c:numCache>
                <c:formatCode>#,##0</c:formatCode>
                <c:ptCount val="5"/>
                <c:pt idx="0">
                  <c:v>24389</c:v>
                </c:pt>
                <c:pt idx="1">
                  <c:v>24673</c:v>
                </c:pt>
                <c:pt idx="2">
                  <c:v>25177</c:v>
                </c:pt>
                <c:pt idx="3">
                  <c:v>25386</c:v>
                </c:pt>
                <c:pt idx="4">
                  <c:v>27422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7C-482F-94E7-667CF458ADB8}"/>
            </c:ext>
          </c:extLst>
        </c:ser>
        <c:ser>
          <c:idx val="3"/>
          <c:order val="3"/>
          <c:tx>
            <c:strRef>
              <c:f>'Table 8.70'!$S$12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8.70'!$V$12:$Z$12</c:f>
              <c:numCache>
                <c:formatCode>#,##0</c:formatCode>
                <c:ptCount val="5"/>
                <c:pt idx="0">
                  <c:v>2650</c:v>
                </c:pt>
                <c:pt idx="1">
                  <c:v>2666</c:v>
                </c:pt>
                <c:pt idx="2">
                  <c:v>2722</c:v>
                </c:pt>
                <c:pt idx="3">
                  <c:v>2713</c:v>
                </c:pt>
                <c:pt idx="4">
                  <c:v>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7C-482F-94E7-667CF458A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8.70'!$AB$15:$AB$33</c:f>
              <c:numCache>
                <c:formatCode>0.0%</c:formatCode>
                <c:ptCount val="19"/>
                <c:pt idx="0">
                  <c:v>2.7833924251963287E-2</c:v>
                </c:pt>
                <c:pt idx="1">
                  <c:v>3.7774611484807318E-3</c:v>
                </c:pt>
                <c:pt idx="2">
                  <c:v>0.10086483978925743</c:v>
                </c:pt>
                <c:pt idx="3">
                  <c:v>1.0305179098048312E-2</c:v>
                </c:pt>
                <c:pt idx="4">
                  <c:v>5.5237085390503329E-2</c:v>
                </c:pt>
                <c:pt idx="5">
                  <c:v>2.8330958613605486E-2</c:v>
                </c:pt>
                <c:pt idx="6">
                  <c:v>0.1050730640511614</c:v>
                </c:pt>
                <c:pt idx="7">
                  <c:v>0.10222340037774612</c:v>
                </c:pt>
                <c:pt idx="8">
                  <c:v>2.7900195500182245E-2</c:v>
                </c:pt>
                <c:pt idx="9">
                  <c:v>4.9040723682030555E-3</c:v>
                </c:pt>
                <c:pt idx="10">
                  <c:v>2.5514430564299678E-2</c:v>
                </c:pt>
                <c:pt idx="11">
                  <c:v>1.1895689055303357E-2</c:v>
                </c:pt>
                <c:pt idx="12">
                  <c:v>3.8868087080420159E-2</c:v>
                </c:pt>
                <c:pt idx="13">
                  <c:v>7.4985917359753476E-2</c:v>
                </c:pt>
                <c:pt idx="14">
                  <c:v>8.0652109082474568E-2</c:v>
                </c:pt>
                <c:pt idx="15">
                  <c:v>6.0571920872129627E-2</c:v>
                </c:pt>
                <c:pt idx="16">
                  <c:v>0.14274826866364029</c:v>
                </c:pt>
                <c:pt idx="17">
                  <c:v>2.7568839259087444E-2</c:v>
                </c:pt>
                <c:pt idx="18">
                  <c:v>2.7336889890321084E-2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C-42D0-A8AD-3C87E0F6B2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C-42D0-A8AD-3C87E0F6B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8.70'!$Z$44:$Z$60</c:f>
              <c:numCache>
                <c:formatCode>#,##0</c:formatCode>
                <c:ptCount val="17"/>
                <c:pt idx="0">
                  <c:v>3</c:v>
                </c:pt>
                <c:pt idx="1">
                  <c:v>476</c:v>
                </c:pt>
                <c:pt idx="2">
                  <c:v>1087</c:v>
                </c:pt>
                <c:pt idx="3">
                  <c:v>1543</c:v>
                </c:pt>
                <c:pt idx="4">
                  <c:v>2108</c:v>
                </c:pt>
                <c:pt idx="5">
                  <c:v>1537</c:v>
                </c:pt>
                <c:pt idx="6">
                  <c:v>1282</c:v>
                </c:pt>
                <c:pt idx="7">
                  <c:v>1281</c:v>
                </c:pt>
                <c:pt idx="8">
                  <c:v>1283</c:v>
                </c:pt>
                <c:pt idx="9">
                  <c:v>1256</c:v>
                </c:pt>
                <c:pt idx="10">
                  <c:v>1174</c:v>
                </c:pt>
                <c:pt idx="11">
                  <c:v>989</c:v>
                </c:pt>
                <c:pt idx="12">
                  <c:v>537</c:v>
                </c:pt>
                <c:pt idx="13">
                  <c:v>251</c:v>
                </c:pt>
                <c:pt idx="14">
                  <c:v>93</c:v>
                </c:pt>
                <c:pt idx="15">
                  <c:v>61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54-4E7E-8B6F-F98049DA7132}"/>
            </c:ext>
          </c:extLst>
        </c:ser>
        <c:ser>
          <c:idx val="1"/>
          <c:order val="1"/>
          <c:tx>
            <c:strRef>
              <c:f>'Table 8.70'!$S$62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8.70'!$Z$63:$Z$79</c:f>
              <c:numCache>
                <c:formatCode>#,##0</c:formatCode>
                <c:ptCount val="17"/>
                <c:pt idx="0">
                  <c:v>7</c:v>
                </c:pt>
                <c:pt idx="1">
                  <c:v>533</c:v>
                </c:pt>
                <c:pt idx="2">
                  <c:v>1085</c:v>
                </c:pt>
                <c:pt idx="3">
                  <c:v>1541</c:v>
                </c:pt>
                <c:pt idx="4">
                  <c:v>1880</c:v>
                </c:pt>
                <c:pt idx="5">
                  <c:v>1373</c:v>
                </c:pt>
                <c:pt idx="6">
                  <c:v>1356</c:v>
                </c:pt>
                <c:pt idx="7">
                  <c:v>1396</c:v>
                </c:pt>
                <c:pt idx="8">
                  <c:v>1452</c:v>
                </c:pt>
                <c:pt idx="9">
                  <c:v>1397</c:v>
                </c:pt>
                <c:pt idx="10">
                  <c:v>1421</c:v>
                </c:pt>
                <c:pt idx="11">
                  <c:v>1020</c:v>
                </c:pt>
                <c:pt idx="12">
                  <c:v>425</c:v>
                </c:pt>
                <c:pt idx="13">
                  <c:v>134</c:v>
                </c:pt>
                <c:pt idx="14">
                  <c:v>60</c:v>
                </c:pt>
                <c:pt idx="15">
                  <c:v>46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54-4E7E-8B6F-F98049DA7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8.70'!$Z$83:$Z$90</c:f>
              <c:numCache>
                <c:formatCode>#,##0</c:formatCode>
                <c:ptCount val="8"/>
                <c:pt idx="0">
                  <c:v>990</c:v>
                </c:pt>
                <c:pt idx="1">
                  <c:v>1260</c:v>
                </c:pt>
                <c:pt idx="2">
                  <c:v>1764</c:v>
                </c:pt>
                <c:pt idx="3">
                  <c:v>664</c:v>
                </c:pt>
                <c:pt idx="4">
                  <c:v>368</c:v>
                </c:pt>
                <c:pt idx="5">
                  <c:v>671</c:v>
                </c:pt>
                <c:pt idx="6">
                  <c:v>876</c:v>
                </c:pt>
                <c:pt idx="7">
                  <c:v>1734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7-4EBE-97FB-FBD0BC52464D}"/>
            </c:ext>
          </c:extLst>
        </c:ser>
        <c:ser>
          <c:idx val="1"/>
          <c:order val="1"/>
          <c:tx>
            <c:strRef>
              <c:f>'Table 8.70'!$S$92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8.70'!$Z$93:$Z$100</c:f>
              <c:numCache>
                <c:formatCode>#,##0</c:formatCode>
                <c:ptCount val="8"/>
                <c:pt idx="0">
                  <c:v>717</c:v>
                </c:pt>
                <c:pt idx="1">
                  <c:v>2258</c:v>
                </c:pt>
                <c:pt idx="2">
                  <c:v>345</c:v>
                </c:pt>
                <c:pt idx="3">
                  <c:v>1528</c:v>
                </c:pt>
                <c:pt idx="4">
                  <c:v>1535</c:v>
                </c:pt>
                <c:pt idx="5">
                  <c:v>1179</c:v>
                </c:pt>
                <c:pt idx="6">
                  <c:v>39</c:v>
                </c:pt>
                <c:pt idx="7">
                  <c:v>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7-4EBE-97FB-FBD0BC524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8.1'!$AB$15:$AB$33</c:f>
              <c:numCache>
                <c:formatCode>0.0%</c:formatCode>
                <c:ptCount val="19"/>
                <c:pt idx="0">
                  <c:v>7.2732152442297374E-2</c:v>
                </c:pt>
                <c:pt idx="1">
                  <c:v>3.3995348005009841E-3</c:v>
                </c:pt>
                <c:pt idx="2">
                  <c:v>6.0833780640543927E-2</c:v>
                </c:pt>
                <c:pt idx="3">
                  <c:v>8.9461442118446942E-3</c:v>
                </c:pt>
                <c:pt idx="4">
                  <c:v>6.9422079083914831E-2</c:v>
                </c:pt>
                <c:pt idx="5">
                  <c:v>1.9234210055466095E-2</c:v>
                </c:pt>
                <c:pt idx="6">
                  <c:v>7.4610842726784754E-2</c:v>
                </c:pt>
                <c:pt idx="7">
                  <c:v>0.13106101270352477</c:v>
                </c:pt>
                <c:pt idx="8">
                  <c:v>3.310073358382537E-2</c:v>
                </c:pt>
                <c:pt idx="9">
                  <c:v>5.7255322955806045E-3</c:v>
                </c:pt>
                <c:pt idx="10">
                  <c:v>2.8090892825192341E-2</c:v>
                </c:pt>
                <c:pt idx="11">
                  <c:v>2.6927894077652531E-2</c:v>
                </c:pt>
                <c:pt idx="12">
                  <c:v>4.8935408838790481E-2</c:v>
                </c:pt>
                <c:pt idx="13">
                  <c:v>4.9472177491501165E-2</c:v>
                </c:pt>
                <c:pt idx="14">
                  <c:v>7.5058149937376986E-2</c:v>
                </c:pt>
                <c:pt idx="15">
                  <c:v>5.2692789407765256E-2</c:v>
                </c:pt>
                <c:pt idx="16">
                  <c:v>0.10082304526748971</c:v>
                </c:pt>
                <c:pt idx="17">
                  <c:v>3.9273573089998209E-2</c:v>
                </c:pt>
                <c:pt idx="18">
                  <c:v>2.3259974950796208E-2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F-4723-9E2E-04214634D8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DF-4723-9E2E-04214634D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8.7'!$V$8:$Z$8</c:f>
              <c:numCache>
                <c:formatCode>#,##0</c:formatCode>
                <c:ptCount val="5"/>
                <c:pt idx="0">
                  <c:v>45973</c:v>
                </c:pt>
                <c:pt idx="1">
                  <c:v>48011.28</c:v>
                </c:pt>
                <c:pt idx="2">
                  <c:v>49400.14</c:v>
                </c:pt>
                <c:pt idx="3">
                  <c:v>50480</c:v>
                </c:pt>
                <c:pt idx="4">
                  <c:v>51100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A3-493B-9D58-96F6523B16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A3-493B-9D58-96F6523B1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8.70'!$V$8:$Z$8</c:f>
              <c:numCache>
                <c:formatCode>#,##0</c:formatCode>
                <c:ptCount val="5"/>
                <c:pt idx="0">
                  <c:v>33239</c:v>
                </c:pt>
                <c:pt idx="1">
                  <c:v>33602.5</c:v>
                </c:pt>
                <c:pt idx="2">
                  <c:v>35272</c:v>
                </c:pt>
                <c:pt idx="3">
                  <c:v>35460</c:v>
                </c:pt>
                <c:pt idx="4">
                  <c:v>37802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19-4102-8097-B80DBA4A95C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19-4102-8097-B80DBA4A9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8.71'!$U$4:$Y$4</c:f>
              <c:numCache>
                <c:formatCode>#,##0</c:formatCode>
                <c:ptCount val="5"/>
                <c:pt idx="1">
                  <c:v>29996</c:v>
                </c:pt>
                <c:pt idx="2">
                  <c:v>29776</c:v>
                </c:pt>
                <c:pt idx="3">
                  <c:v>30685</c:v>
                </c:pt>
                <c:pt idx="4">
                  <c:v>32388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B8-427E-A851-20B886047E2B}"/>
            </c:ext>
          </c:extLst>
        </c:ser>
        <c:ser>
          <c:idx val="1"/>
          <c:order val="1"/>
          <c:tx>
            <c:strRef>
              <c:f>'Table 8.71'!$S$7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8.71'!$U$7:$Y$7</c:f>
              <c:numCache>
                <c:formatCode>#,##0</c:formatCode>
                <c:ptCount val="5"/>
                <c:pt idx="1">
                  <c:v>21491</c:v>
                </c:pt>
                <c:pt idx="2">
                  <c:v>21457</c:v>
                </c:pt>
                <c:pt idx="3">
                  <c:v>21769</c:v>
                </c:pt>
                <c:pt idx="4">
                  <c:v>22793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B8-427E-A851-20B886047E2B}"/>
            </c:ext>
          </c:extLst>
        </c:ser>
        <c:ser>
          <c:idx val="2"/>
          <c:order val="2"/>
          <c:tx>
            <c:strRef>
              <c:f>'Table 8.71'!$S$11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8.71'!$U$11:$Y$11</c:f>
              <c:numCache>
                <c:formatCode>#,##0</c:formatCode>
                <c:ptCount val="5"/>
                <c:pt idx="1">
                  <c:v>25401</c:v>
                </c:pt>
                <c:pt idx="2">
                  <c:v>25215</c:v>
                </c:pt>
                <c:pt idx="3">
                  <c:v>25998</c:v>
                </c:pt>
                <c:pt idx="4">
                  <c:v>27411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B8-427E-A851-20B886047E2B}"/>
            </c:ext>
          </c:extLst>
        </c:ser>
        <c:ser>
          <c:idx val="3"/>
          <c:order val="3"/>
          <c:tx>
            <c:strRef>
              <c:f>'Table 8.71'!$S$12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8.71'!$U$12:$Y$12</c:f>
              <c:numCache>
                <c:formatCode>#,##0</c:formatCode>
                <c:ptCount val="5"/>
                <c:pt idx="1">
                  <c:v>4593</c:v>
                </c:pt>
                <c:pt idx="2">
                  <c:v>4561</c:v>
                </c:pt>
                <c:pt idx="3">
                  <c:v>4687</c:v>
                </c:pt>
                <c:pt idx="4">
                  <c:v>4979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B8-427E-A851-20B886047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8.71'!$AB$15:$AB$33</c:f>
              <c:numCache>
                <c:formatCode>0.0%</c:formatCode>
                <c:ptCount val="19"/>
                <c:pt idx="0">
                  <c:v>8.3908904237446333E-2</c:v>
                </c:pt>
                <c:pt idx="1">
                  <c:v>1.8138261464750172E-2</c:v>
                </c:pt>
                <c:pt idx="2">
                  <c:v>5.8241553108082884E-2</c:v>
                </c:pt>
                <c:pt idx="3">
                  <c:v>1.3222574824217535E-2</c:v>
                </c:pt>
                <c:pt idx="4">
                  <c:v>7.3766411548752409E-2</c:v>
                </c:pt>
                <c:pt idx="5">
                  <c:v>1.6831559952709851E-2</c:v>
                </c:pt>
                <c:pt idx="6">
                  <c:v>8.4935598282620872E-2</c:v>
                </c:pt>
                <c:pt idx="7">
                  <c:v>6.0232717316906229E-2</c:v>
                </c:pt>
                <c:pt idx="8">
                  <c:v>2.6538485470723665E-2</c:v>
                </c:pt>
                <c:pt idx="9">
                  <c:v>4.7290149959554476E-3</c:v>
                </c:pt>
                <c:pt idx="10">
                  <c:v>2.5107336195631883E-2</c:v>
                </c:pt>
                <c:pt idx="11">
                  <c:v>1.6084873374401096E-2</c:v>
                </c:pt>
                <c:pt idx="12">
                  <c:v>4.3587829008773567E-2</c:v>
                </c:pt>
                <c:pt idx="13">
                  <c:v>6.9348515960425614E-2</c:v>
                </c:pt>
                <c:pt idx="14">
                  <c:v>0.10192271793914505</c:v>
                </c:pt>
                <c:pt idx="15">
                  <c:v>5.967270238317466E-2</c:v>
                </c:pt>
                <c:pt idx="16">
                  <c:v>0.11433638230352809</c:v>
                </c:pt>
                <c:pt idx="17">
                  <c:v>1.5587082322195259E-2</c:v>
                </c:pt>
                <c:pt idx="18">
                  <c:v>3.0334142243793168E-2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F-4934-AD5B-D9D48ABE86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F-4934-AD5B-D9D48ABE8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8.71'!$Y$44:$Y$60</c:f>
              <c:numCache>
                <c:formatCode>#,##0</c:formatCode>
                <c:ptCount val="17"/>
                <c:pt idx="0">
                  <c:v>15</c:v>
                </c:pt>
                <c:pt idx="1">
                  <c:v>315</c:v>
                </c:pt>
                <c:pt idx="2">
                  <c:v>949</c:v>
                </c:pt>
                <c:pt idx="3">
                  <c:v>1438</c:v>
                </c:pt>
                <c:pt idx="4">
                  <c:v>1731</c:v>
                </c:pt>
                <c:pt idx="5">
                  <c:v>1594</c:v>
                </c:pt>
                <c:pt idx="6">
                  <c:v>1531</c:v>
                </c:pt>
                <c:pt idx="7">
                  <c:v>1427</c:v>
                </c:pt>
                <c:pt idx="8">
                  <c:v>1529</c:v>
                </c:pt>
                <c:pt idx="9">
                  <c:v>1489</c:v>
                </c:pt>
                <c:pt idx="10">
                  <c:v>1846</c:v>
                </c:pt>
                <c:pt idx="11">
                  <c:v>1340</c:v>
                </c:pt>
                <c:pt idx="12">
                  <c:v>787</c:v>
                </c:pt>
                <c:pt idx="13">
                  <c:v>347</c:v>
                </c:pt>
                <c:pt idx="14">
                  <c:v>149</c:v>
                </c:pt>
                <c:pt idx="15">
                  <c:v>66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6-4B5B-BE5B-564C65243333}"/>
            </c:ext>
          </c:extLst>
        </c:ser>
        <c:ser>
          <c:idx val="1"/>
          <c:order val="1"/>
          <c:tx>
            <c:strRef>
              <c:f>'Table 8.71'!$S$62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8.71'!$Y$63:$Y$79</c:f>
              <c:numCache>
                <c:formatCode>#,##0</c:formatCode>
                <c:ptCount val="17"/>
                <c:pt idx="0">
                  <c:v>12</c:v>
                </c:pt>
                <c:pt idx="1">
                  <c:v>439</c:v>
                </c:pt>
                <c:pt idx="2">
                  <c:v>976</c:v>
                </c:pt>
                <c:pt idx="3">
                  <c:v>1370</c:v>
                </c:pt>
                <c:pt idx="4">
                  <c:v>1518</c:v>
                </c:pt>
                <c:pt idx="5">
                  <c:v>1457</c:v>
                </c:pt>
                <c:pt idx="6">
                  <c:v>1372</c:v>
                </c:pt>
                <c:pt idx="7">
                  <c:v>1339</c:v>
                </c:pt>
                <c:pt idx="8">
                  <c:v>1689</c:v>
                </c:pt>
                <c:pt idx="9">
                  <c:v>1575</c:v>
                </c:pt>
                <c:pt idx="10">
                  <c:v>1663</c:v>
                </c:pt>
                <c:pt idx="11">
                  <c:v>1238</c:v>
                </c:pt>
                <c:pt idx="12">
                  <c:v>586</c:v>
                </c:pt>
                <c:pt idx="13">
                  <c:v>205</c:v>
                </c:pt>
                <c:pt idx="14">
                  <c:v>117</c:v>
                </c:pt>
                <c:pt idx="15">
                  <c:v>71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6-4B5B-BE5B-564C65243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8.71'!$Y$83:$Y$90</c:f>
              <c:numCache>
                <c:formatCode>#,##0</c:formatCode>
                <c:ptCount val="8"/>
                <c:pt idx="0">
                  <c:v>1176</c:v>
                </c:pt>
                <c:pt idx="1">
                  <c:v>1034</c:v>
                </c:pt>
                <c:pt idx="2">
                  <c:v>2352</c:v>
                </c:pt>
                <c:pt idx="3">
                  <c:v>642</c:v>
                </c:pt>
                <c:pt idx="4">
                  <c:v>333</c:v>
                </c:pt>
                <c:pt idx="5">
                  <c:v>456</c:v>
                </c:pt>
                <c:pt idx="6">
                  <c:v>1218</c:v>
                </c:pt>
                <c:pt idx="7">
                  <c:v>1776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F-497C-B660-53A5C84C48E6}"/>
            </c:ext>
          </c:extLst>
        </c:ser>
        <c:ser>
          <c:idx val="1"/>
          <c:order val="1"/>
          <c:tx>
            <c:strRef>
              <c:f>'Table 8.71'!$S$92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8.71'!$Y$93:$Y$100</c:f>
              <c:numCache>
                <c:formatCode>#,##0</c:formatCode>
                <c:ptCount val="8"/>
                <c:pt idx="0">
                  <c:v>876</c:v>
                </c:pt>
                <c:pt idx="1">
                  <c:v>2085</c:v>
                </c:pt>
                <c:pt idx="2">
                  <c:v>374</c:v>
                </c:pt>
                <c:pt idx="3">
                  <c:v>1645</c:v>
                </c:pt>
                <c:pt idx="4">
                  <c:v>1544</c:v>
                </c:pt>
                <c:pt idx="5">
                  <c:v>1056</c:v>
                </c:pt>
                <c:pt idx="6">
                  <c:v>81</c:v>
                </c:pt>
                <c:pt idx="7">
                  <c:v>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F-497C-B660-53A5C84C4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8.71'!$U$8:$Y$8</c:f>
              <c:numCache>
                <c:formatCode>#,##0</c:formatCode>
                <c:ptCount val="5"/>
                <c:pt idx="1">
                  <c:v>38291</c:v>
                </c:pt>
                <c:pt idx="2">
                  <c:v>39000</c:v>
                </c:pt>
                <c:pt idx="3">
                  <c:v>38725.97</c:v>
                </c:pt>
                <c:pt idx="4">
                  <c:v>39965.5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9D-4D73-90B3-284488FB24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D-4D73-90B3-284488FB2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8.71'!$V$4:$Z$4</c:f>
              <c:numCache>
                <c:formatCode>#,##0</c:formatCode>
                <c:ptCount val="5"/>
                <c:pt idx="0">
                  <c:v>29996</c:v>
                </c:pt>
                <c:pt idx="1">
                  <c:v>29776</c:v>
                </c:pt>
                <c:pt idx="2">
                  <c:v>30685</c:v>
                </c:pt>
                <c:pt idx="3">
                  <c:v>32388</c:v>
                </c:pt>
                <c:pt idx="4">
                  <c:v>32140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3-4B23-AF26-3E0A016A2426}"/>
            </c:ext>
          </c:extLst>
        </c:ser>
        <c:ser>
          <c:idx val="1"/>
          <c:order val="1"/>
          <c:tx>
            <c:strRef>
              <c:f>'Table 8.71'!$S$7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8.71'!$V$7:$Z$7</c:f>
              <c:numCache>
                <c:formatCode>#,##0</c:formatCode>
                <c:ptCount val="5"/>
                <c:pt idx="0">
                  <c:v>21491</c:v>
                </c:pt>
                <c:pt idx="1">
                  <c:v>21457</c:v>
                </c:pt>
                <c:pt idx="2">
                  <c:v>21769</c:v>
                </c:pt>
                <c:pt idx="3">
                  <c:v>22793</c:v>
                </c:pt>
                <c:pt idx="4">
                  <c:v>22672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3-4B23-AF26-3E0A016A2426}"/>
            </c:ext>
          </c:extLst>
        </c:ser>
        <c:ser>
          <c:idx val="2"/>
          <c:order val="2"/>
          <c:tx>
            <c:strRef>
              <c:f>'Table 8.71'!$S$11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8.71'!$V$11:$Z$11</c:f>
              <c:numCache>
                <c:formatCode>#,##0</c:formatCode>
                <c:ptCount val="5"/>
                <c:pt idx="0">
                  <c:v>25401</c:v>
                </c:pt>
                <c:pt idx="1">
                  <c:v>25215</c:v>
                </c:pt>
                <c:pt idx="2">
                  <c:v>25998</c:v>
                </c:pt>
                <c:pt idx="3">
                  <c:v>27411</c:v>
                </c:pt>
                <c:pt idx="4">
                  <c:v>27481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83-4B23-AF26-3E0A016A2426}"/>
            </c:ext>
          </c:extLst>
        </c:ser>
        <c:ser>
          <c:idx val="3"/>
          <c:order val="3"/>
          <c:tx>
            <c:strRef>
              <c:f>'Table 8.71'!$S$12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8.71'!$V$12:$Z$12</c:f>
              <c:numCache>
                <c:formatCode>#,##0</c:formatCode>
                <c:ptCount val="5"/>
                <c:pt idx="0">
                  <c:v>4593</c:v>
                </c:pt>
                <c:pt idx="1">
                  <c:v>4561</c:v>
                </c:pt>
                <c:pt idx="2">
                  <c:v>4687</c:v>
                </c:pt>
                <c:pt idx="3">
                  <c:v>4979</c:v>
                </c:pt>
                <c:pt idx="4">
                  <c:v>4661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83-4B23-AF26-3E0A016A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8.71'!$AB$15:$AB$33</c:f>
              <c:numCache>
                <c:formatCode>0.0%</c:formatCode>
                <c:ptCount val="19"/>
                <c:pt idx="0">
                  <c:v>8.3908904237446333E-2</c:v>
                </c:pt>
                <c:pt idx="1">
                  <c:v>1.8138261464750172E-2</c:v>
                </c:pt>
                <c:pt idx="2">
                  <c:v>5.8241553108082884E-2</c:v>
                </c:pt>
                <c:pt idx="3">
                  <c:v>1.3222574824217535E-2</c:v>
                </c:pt>
                <c:pt idx="4">
                  <c:v>7.3766411548752409E-2</c:v>
                </c:pt>
                <c:pt idx="5">
                  <c:v>1.6831559952709851E-2</c:v>
                </c:pt>
                <c:pt idx="6">
                  <c:v>8.4935598282620872E-2</c:v>
                </c:pt>
                <c:pt idx="7">
                  <c:v>6.0232717316906229E-2</c:v>
                </c:pt>
                <c:pt idx="8">
                  <c:v>2.6538485470723665E-2</c:v>
                </c:pt>
                <c:pt idx="9">
                  <c:v>4.7290149959554476E-3</c:v>
                </c:pt>
                <c:pt idx="10">
                  <c:v>2.5107336195631883E-2</c:v>
                </c:pt>
                <c:pt idx="11">
                  <c:v>1.6084873374401096E-2</c:v>
                </c:pt>
                <c:pt idx="12">
                  <c:v>4.3587829008773567E-2</c:v>
                </c:pt>
                <c:pt idx="13">
                  <c:v>6.9348515960425614E-2</c:v>
                </c:pt>
                <c:pt idx="14">
                  <c:v>0.10192271793914505</c:v>
                </c:pt>
                <c:pt idx="15">
                  <c:v>5.967270238317466E-2</c:v>
                </c:pt>
                <c:pt idx="16">
                  <c:v>0.11433638230352809</c:v>
                </c:pt>
                <c:pt idx="17">
                  <c:v>1.5587082322195259E-2</c:v>
                </c:pt>
                <c:pt idx="18">
                  <c:v>3.0334142243793168E-2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9A-463E-AA01-FFC50952DA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9A-463E-AA01-FFC50952D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8.71'!$Z$44:$Z$60</c:f>
              <c:numCache>
                <c:formatCode>#,##0</c:formatCode>
                <c:ptCount val="17"/>
                <c:pt idx="0">
                  <c:v>9</c:v>
                </c:pt>
                <c:pt idx="1">
                  <c:v>318</c:v>
                </c:pt>
                <c:pt idx="2">
                  <c:v>964</c:v>
                </c:pt>
                <c:pt idx="3">
                  <c:v>1515</c:v>
                </c:pt>
                <c:pt idx="4">
                  <c:v>1767</c:v>
                </c:pt>
                <c:pt idx="5">
                  <c:v>1490</c:v>
                </c:pt>
                <c:pt idx="6">
                  <c:v>1523</c:v>
                </c:pt>
                <c:pt idx="7">
                  <c:v>1346</c:v>
                </c:pt>
                <c:pt idx="8">
                  <c:v>1425</c:v>
                </c:pt>
                <c:pt idx="9">
                  <c:v>1434</c:v>
                </c:pt>
                <c:pt idx="10">
                  <c:v>1689</c:v>
                </c:pt>
                <c:pt idx="11">
                  <c:v>1393</c:v>
                </c:pt>
                <c:pt idx="12">
                  <c:v>805</c:v>
                </c:pt>
                <c:pt idx="13">
                  <c:v>354</c:v>
                </c:pt>
                <c:pt idx="14">
                  <c:v>155</c:v>
                </c:pt>
                <c:pt idx="15">
                  <c:v>59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D-4161-A8DC-8D22E222B675}"/>
            </c:ext>
          </c:extLst>
        </c:ser>
        <c:ser>
          <c:idx val="1"/>
          <c:order val="1"/>
          <c:tx>
            <c:strRef>
              <c:f>'Table 8.71'!$S$62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8.71'!$Z$63:$Z$79</c:f>
              <c:numCache>
                <c:formatCode>#,##0</c:formatCode>
                <c:ptCount val="17"/>
                <c:pt idx="0">
                  <c:v>13</c:v>
                </c:pt>
                <c:pt idx="1">
                  <c:v>384</c:v>
                </c:pt>
                <c:pt idx="2">
                  <c:v>1011</c:v>
                </c:pt>
                <c:pt idx="3">
                  <c:v>1356</c:v>
                </c:pt>
                <c:pt idx="4">
                  <c:v>1556</c:v>
                </c:pt>
                <c:pt idx="5">
                  <c:v>1480</c:v>
                </c:pt>
                <c:pt idx="6">
                  <c:v>1458</c:v>
                </c:pt>
                <c:pt idx="7">
                  <c:v>1368</c:v>
                </c:pt>
                <c:pt idx="8">
                  <c:v>1547</c:v>
                </c:pt>
                <c:pt idx="9">
                  <c:v>1656</c:v>
                </c:pt>
                <c:pt idx="10">
                  <c:v>1623</c:v>
                </c:pt>
                <c:pt idx="11">
                  <c:v>1307</c:v>
                </c:pt>
                <c:pt idx="12">
                  <c:v>671</c:v>
                </c:pt>
                <c:pt idx="13">
                  <c:v>206</c:v>
                </c:pt>
                <c:pt idx="14">
                  <c:v>94</c:v>
                </c:pt>
                <c:pt idx="15">
                  <c:v>62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D-4161-A8DC-8D22E222B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8.71'!$Z$83:$Z$90</c:f>
              <c:numCache>
                <c:formatCode>#,##0</c:formatCode>
                <c:ptCount val="8"/>
                <c:pt idx="0">
                  <c:v>1231</c:v>
                </c:pt>
                <c:pt idx="1">
                  <c:v>1069</c:v>
                </c:pt>
                <c:pt idx="2">
                  <c:v>2361</c:v>
                </c:pt>
                <c:pt idx="3">
                  <c:v>692</c:v>
                </c:pt>
                <c:pt idx="4">
                  <c:v>348</c:v>
                </c:pt>
                <c:pt idx="5">
                  <c:v>445</c:v>
                </c:pt>
                <c:pt idx="6">
                  <c:v>1179</c:v>
                </c:pt>
                <c:pt idx="7">
                  <c:v>1776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79-452A-84A1-FB0F5EFDE800}"/>
            </c:ext>
          </c:extLst>
        </c:ser>
        <c:ser>
          <c:idx val="1"/>
          <c:order val="1"/>
          <c:tx>
            <c:strRef>
              <c:f>'Table 8.71'!$S$92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8.71'!$Z$93:$Z$100</c:f>
              <c:numCache>
                <c:formatCode>#,##0</c:formatCode>
                <c:ptCount val="8"/>
                <c:pt idx="0">
                  <c:v>940</c:v>
                </c:pt>
                <c:pt idx="1">
                  <c:v>2109</c:v>
                </c:pt>
                <c:pt idx="2">
                  <c:v>387</c:v>
                </c:pt>
                <c:pt idx="3">
                  <c:v>1755</c:v>
                </c:pt>
                <c:pt idx="4">
                  <c:v>1543</c:v>
                </c:pt>
                <c:pt idx="5">
                  <c:v>1048</c:v>
                </c:pt>
                <c:pt idx="6">
                  <c:v>94</c:v>
                </c:pt>
                <c:pt idx="7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79-452A-84A1-FB0F5EFDE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8.8'!$U$4:$Y$4</c:f>
              <c:numCache>
                <c:formatCode>#,##0</c:formatCode>
                <c:ptCount val="5"/>
                <c:pt idx="1">
                  <c:v>10097</c:v>
                </c:pt>
                <c:pt idx="2">
                  <c:v>9904</c:v>
                </c:pt>
                <c:pt idx="3">
                  <c:v>9907</c:v>
                </c:pt>
                <c:pt idx="4">
                  <c:v>10399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38-4871-AFA2-1AC3B6AB2372}"/>
            </c:ext>
          </c:extLst>
        </c:ser>
        <c:ser>
          <c:idx val="1"/>
          <c:order val="1"/>
          <c:tx>
            <c:strRef>
              <c:f>'Table 8.8'!$S$7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8.8'!$U$7:$Y$7</c:f>
              <c:numCache>
                <c:formatCode>#,##0</c:formatCode>
                <c:ptCount val="5"/>
                <c:pt idx="1">
                  <c:v>7077</c:v>
                </c:pt>
                <c:pt idx="2">
                  <c:v>6910</c:v>
                </c:pt>
                <c:pt idx="3">
                  <c:v>6995</c:v>
                </c:pt>
                <c:pt idx="4">
                  <c:v>7307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38-4871-AFA2-1AC3B6AB2372}"/>
            </c:ext>
          </c:extLst>
        </c:ser>
        <c:ser>
          <c:idx val="2"/>
          <c:order val="2"/>
          <c:tx>
            <c:strRef>
              <c:f>'Table 8.8'!$S$11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8.8'!$U$11:$Y$11</c:f>
              <c:numCache>
                <c:formatCode>#,##0</c:formatCode>
                <c:ptCount val="5"/>
                <c:pt idx="1">
                  <c:v>8360</c:v>
                </c:pt>
                <c:pt idx="2">
                  <c:v>8245</c:v>
                </c:pt>
                <c:pt idx="3">
                  <c:v>8246</c:v>
                </c:pt>
                <c:pt idx="4">
                  <c:v>8635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38-4871-AFA2-1AC3B6AB2372}"/>
            </c:ext>
          </c:extLst>
        </c:ser>
        <c:ser>
          <c:idx val="3"/>
          <c:order val="3"/>
          <c:tx>
            <c:strRef>
              <c:f>'Table 8.8'!$S$12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8.8'!$U$12:$Y$12</c:f>
              <c:numCache>
                <c:formatCode>#,##0</c:formatCode>
                <c:ptCount val="5"/>
                <c:pt idx="1">
                  <c:v>1740</c:v>
                </c:pt>
                <c:pt idx="2">
                  <c:v>1659</c:v>
                </c:pt>
                <c:pt idx="3">
                  <c:v>1661</c:v>
                </c:pt>
                <c:pt idx="4">
                  <c:v>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38-4871-AFA2-1AC3B6AB2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8.71'!$V$8:$Z$8</c:f>
              <c:numCache>
                <c:formatCode>#,##0</c:formatCode>
                <c:ptCount val="5"/>
                <c:pt idx="0">
                  <c:v>38291</c:v>
                </c:pt>
                <c:pt idx="1">
                  <c:v>39000</c:v>
                </c:pt>
                <c:pt idx="2">
                  <c:v>38725.97</c:v>
                </c:pt>
                <c:pt idx="3">
                  <c:v>39965.5</c:v>
                </c:pt>
                <c:pt idx="4">
                  <c:v>41074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1-47AD-80A6-552E9FB2B5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1-47AD-80A6-552E9FB2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8.72'!$U$4:$Y$4</c:f>
              <c:numCache>
                <c:formatCode>#,##0</c:formatCode>
                <c:ptCount val="5"/>
                <c:pt idx="1">
                  <c:v>3524</c:v>
                </c:pt>
                <c:pt idx="2">
                  <c:v>3294</c:v>
                </c:pt>
                <c:pt idx="3">
                  <c:v>3587</c:v>
                </c:pt>
                <c:pt idx="4">
                  <c:v>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C5-402C-BB4A-F2B9A1C8373D}"/>
            </c:ext>
          </c:extLst>
        </c:ser>
        <c:ser>
          <c:idx val="1"/>
          <c:order val="1"/>
          <c:tx>
            <c:strRef>
              <c:f>'Table 8.72'!$S$7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8.72'!$U$7:$Y$7</c:f>
              <c:numCache>
                <c:formatCode>#,##0</c:formatCode>
                <c:ptCount val="5"/>
                <c:pt idx="1">
                  <c:v>2180</c:v>
                </c:pt>
                <c:pt idx="2">
                  <c:v>2051</c:v>
                </c:pt>
                <c:pt idx="3">
                  <c:v>2176</c:v>
                </c:pt>
                <c:pt idx="4">
                  <c:v>2357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C5-402C-BB4A-F2B9A1C8373D}"/>
            </c:ext>
          </c:extLst>
        </c:ser>
        <c:ser>
          <c:idx val="2"/>
          <c:order val="2"/>
          <c:tx>
            <c:strRef>
              <c:f>'Table 8.72'!$S$11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8.72'!$U$11:$Y$11</c:f>
              <c:numCache>
                <c:formatCode>#,##0</c:formatCode>
                <c:ptCount val="5"/>
                <c:pt idx="1">
                  <c:v>2489</c:v>
                </c:pt>
                <c:pt idx="2">
                  <c:v>2375</c:v>
                </c:pt>
                <c:pt idx="3">
                  <c:v>2572</c:v>
                </c:pt>
                <c:pt idx="4">
                  <c:v>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C5-402C-BB4A-F2B9A1C8373D}"/>
            </c:ext>
          </c:extLst>
        </c:ser>
        <c:ser>
          <c:idx val="3"/>
          <c:order val="3"/>
          <c:tx>
            <c:strRef>
              <c:f>'Table 8.72'!$S$12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8.72'!$U$12:$Y$12</c:f>
              <c:numCache>
                <c:formatCode>#,##0</c:formatCode>
                <c:ptCount val="5"/>
                <c:pt idx="1">
                  <c:v>1037</c:v>
                </c:pt>
                <c:pt idx="2">
                  <c:v>918</c:v>
                </c:pt>
                <c:pt idx="3">
                  <c:v>1015</c:v>
                </c:pt>
                <c:pt idx="4">
                  <c:v>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C5-402C-BB4A-F2B9A1C83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8.72'!$AB$15:$AB$33</c:f>
              <c:numCache>
                <c:formatCode>0.0%</c:formatCode>
                <c:ptCount val="19"/>
                <c:pt idx="0">
                  <c:v>0.26306306306306304</c:v>
                </c:pt>
                <c:pt idx="1">
                  <c:v>1.287001287001287E-3</c:v>
                </c:pt>
                <c:pt idx="2">
                  <c:v>1.4671814671814672E-2</c:v>
                </c:pt>
                <c:pt idx="3">
                  <c:v>2.5740025740025739E-3</c:v>
                </c:pt>
                <c:pt idx="4">
                  <c:v>3.8095238095238099E-2</c:v>
                </c:pt>
                <c:pt idx="5">
                  <c:v>1.4157014157014158E-2</c:v>
                </c:pt>
                <c:pt idx="6">
                  <c:v>4.555984555984556E-2</c:v>
                </c:pt>
                <c:pt idx="7">
                  <c:v>2.6254826254826256E-2</c:v>
                </c:pt>
                <c:pt idx="8">
                  <c:v>3.6293436293436294E-2</c:v>
                </c:pt>
                <c:pt idx="9">
                  <c:v>4.8906048906048908E-3</c:v>
                </c:pt>
                <c:pt idx="10">
                  <c:v>1.6216216216216217E-2</c:v>
                </c:pt>
                <c:pt idx="11">
                  <c:v>1.3642213642213642E-2</c:v>
                </c:pt>
                <c:pt idx="12">
                  <c:v>2.2136422136422137E-2</c:v>
                </c:pt>
                <c:pt idx="13">
                  <c:v>3.449163449163449E-2</c:v>
                </c:pt>
                <c:pt idx="14">
                  <c:v>8.5971685971685974E-2</c:v>
                </c:pt>
                <c:pt idx="15">
                  <c:v>3.6036036036036036E-2</c:v>
                </c:pt>
                <c:pt idx="16">
                  <c:v>9.8584298584298583E-2</c:v>
                </c:pt>
                <c:pt idx="17">
                  <c:v>9.0090090090090089E-3</c:v>
                </c:pt>
                <c:pt idx="18">
                  <c:v>1.5701415701415703E-2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92-4228-AA85-FE1941044A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92-4228-AA85-FE1941044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8.72'!$Y$44:$Y$60</c:f>
              <c:numCache>
                <c:formatCode>#,##0</c:formatCode>
                <c:ptCount val="17"/>
                <c:pt idx="0">
                  <c:v>0</c:v>
                </c:pt>
                <c:pt idx="1">
                  <c:v>51</c:v>
                </c:pt>
                <c:pt idx="2">
                  <c:v>108</c:v>
                </c:pt>
                <c:pt idx="3">
                  <c:v>164</c:v>
                </c:pt>
                <c:pt idx="4">
                  <c:v>202</c:v>
                </c:pt>
                <c:pt idx="5">
                  <c:v>134</c:v>
                </c:pt>
                <c:pt idx="6">
                  <c:v>128</c:v>
                </c:pt>
                <c:pt idx="7">
                  <c:v>139</c:v>
                </c:pt>
                <c:pt idx="8">
                  <c:v>167</c:v>
                </c:pt>
                <c:pt idx="9">
                  <c:v>169</c:v>
                </c:pt>
                <c:pt idx="10">
                  <c:v>236</c:v>
                </c:pt>
                <c:pt idx="11">
                  <c:v>168</c:v>
                </c:pt>
                <c:pt idx="12">
                  <c:v>119</c:v>
                </c:pt>
                <c:pt idx="13">
                  <c:v>69</c:v>
                </c:pt>
                <c:pt idx="14">
                  <c:v>42</c:v>
                </c:pt>
                <c:pt idx="15">
                  <c:v>23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4-442E-8DB2-1ABD497D26F6}"/>
            </c:ext>
          </c:extLst>
        </c:ser>
        <c:ser>
          <c:idx val="1"/>
          <c:order val="1"/>
          <c:tx>
            <c:strRef>
              <c:f>'Table 8.72'!$S$62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8.72'!$Y$63:$Y$79</c:f>
              <c:numCache>
                <c:formatCode>#,##0</c:formatCode>
                <c:ptCount val="17"/>
                <c:pt idx="0">
                  <c:v>0</c:v>
                </c:pt>
                <c:pt idx="1">
                  <c:v>44</c:v>
                </c:pt>
                <c:pt idx="2">
                  <c:v>116</c:v>
                </c:pt>
                <c:pt idx="3">
                  <c:v>164</c:v>
                </c:pt>
                <c:pt idx="4">
                  <c:v>151</c:v>
                </c:pt>
                <c:pt idx="5">
                  <c:v>123</c:v>
                </c:pt>
                <c:pt idx="6">
                  <c:v>122</c:v>
                </c:pt>
                <c:pt idx="7">
                  <c:v>121</c:v>
                </c:pt>
                <c:pt idx="8">
                  <c:v>193</c:v>
                </c:pt>
                <c:pt idx="9">
                  <c:v>201</c:v>
                </c:pt>
                <c:pt idx="10">
                  <c:v>214</c:v>
                </c:pt>
                <c:pt idx="11">
                  <c:v>140</c:v>
                </c:pt>
                <c:pt idx="12">
                  <c:v>88</c:v>
                </c:pt>
                <c:pt idx="13">
                  <c:v>51</c:v>
                </c:pt>
                <c:pt idx="14">
                  <c:v>28</c:v>
                </c:pt>
                <c:pt idx="15">
                  <c:v>13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4-442E-8DB2-1ABD497D2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8.72'!$Y$83:$Y$90</c:f>
              <c:numCache>
                <c:formatCode>#,##0</c:formatCode>
                <c:ptCount val="8"/>
                <c:pt idx="0">
                  <c:v>105</c:v>
                </c:pt>
                <c:pt idx="1">
                  <c:v>46</c:v>
                </c:pt>
                <c:pt idx="2">
                  <c:v>141</c:v>
                </c:pt>
                <c:pt idx="3">
                  <c:v>22</c:v>
                </c:pt>
                <c:pt idx="4">
                  <c:v>13</c:v>
                </c:pt>
                <c:pt idx="5">
                  <c:v>25</c:v>
                </c:pt>
                <c:pt idx="6">
                  <c:v>123</c:v>
                </c:pt>
                <c:pt idx="7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E-4159-BD3D-18C55677C9BD}"/>
            </c:ext>
          </c:extLst>
        </c:ser>
        <c:ser>
          <c:idx val="1"/>
          <c:order val="1"/>
          <c:tx>
            <c:strRef>
              <c:f>'Table 8.72'!$S$92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8.72'!$Y$93:$Y$100</c:f>
              <c:numCache>
                <c:formatCode>#,##0</c:formatCode>
                <c:ptCount val="8"/>
                <c:pt idx="0">
                  <c:v>54</c:v>
                </c:pt>
                <c:pt idx="1">
                  <c:v>213</c:v>
                </c:pt>
                <c:pt idx="2">
                  <c:v>27</c:v>
                </c:pt>
                <c:pt idx="3">
                  <c:v>140</c:v>
                </c:pt>
                <c:pt idx="4">
                  <c:v>132</c:v>
                </c:pt>
                <c:pt idx="5">
                  <c:v>59</c:v>
                </c:pt>
                <c:pt idx="6">
                  <c:v>13</c:v>
                </c:pt>
                <c:pt idx="7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E-4159-BD3D-18C55677C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8.72'!$U$8:$Y$8</c:f>
              <c:numCache>
                <c:formatCode>#,##0</c:formatCode>
                <c:ptCount val="5"/>
                <c:pt idx="1">
                  <c:v>22491</c:v>
                </c:pt>
                <c:pt idx="2">
                  <c:v>23174</c:v>
                </c:pt>
                <c:pt idx="3">
                  <c:v>22512</c:v>
                </c:pt>
                <c:pt idx="4">
                  <c:v>23805.3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F6-498A-AFA1-CC1ACD8CDE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F6-498A-AFA1-CC1ACD8CD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8.72'!$V$4:$Z$4</c:f>
              <c:numCache>
                <c:formatCode>#,##0</c:formatCode>
                <c:ptCount val="5"/>
                <c:pt idx="0">
                  <c:v>3524</c:v>
                </c:pt>
                <c:pt idx="1">
                  <c:v>3294</c:v>
                </c:pt>
                <c:pt idx="2">
                  <c:v>3587</c:v>
                </c:pt>
                <c:pt idx="3">
                  <c:v>3898</c:v>
                </c:pt>
                <c:pt idx="4">
                  <c:v>3882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4-45E0-8981-673D8AE114F1}"/>
            </c:ext>
          </c:extLst>
        </c:ser>
        <c:ser>
          <c:idx val="1"/>
          <c:order val="1"/>
          <c:tx>
            <c:strRef>
              <c:f>'Table 8.72'!$S$7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8.72'!$V$7:$Z$7</c:f>
              <c:numCache>
                <c:formatCode>#,##0</c:formatCode>
                <c:ptCount val="5"/>
                <c:pt idx="0">
                  <c:v>2180</c:v>
                </c:pt>
                <c:pt idx="1">
                  <c:v>2051</c:v>
                </c:pt>
                <c:pt idx="2">
                  <c:v>2176</c:v>
                </c:pt>
                <c:pt idx="3">
                  <c:v>2357</c:v>
                </c:pt>
                <c:pt idx="4">
                  <c:v>2320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4-45E0-8981-673D8AE114F1}"/>
            </c:ext>
          </c:extLst>
        </c:ser>
        <c:ser>
          <c:idx val="2"/>
          <c:order val="2"/>
          <c:tx>
            <c:strRef>
              <c:f>'Table 8.72'!$S$11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8.72'!$V$11:$Z$11</c:f>
              <c:numCache>
                <c:formatCode>#,##0</c:formatCode>
                <c:ptCount val="5"/>
                <c:pt idx="0">
                  <c:v>2489</c:v>
                </c:pt>
                <c:pt idx="1">
                  <c:v>2375</c:v>
                </c:pt>
                <c:pt idx="2">
                  <c:v>2572</c:v>
                </c:pt>
                <c:pt idx="3">
                  <c:v>2765</c:v>
                </c:pt>
                <c:pt idx="4">
                  <c:v>2757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4-45E0-8981-673D8AE114F1}"/>
            </c:ext>
          </c:extLst>
        </c:ser>
        <c:ser>
          <c:idx val="3"/>
          <c:order val="3"/>
          <c:tx>
            <c:strRef>
              <c:f>'Table 8.72'!$S$12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8.72'!$V$12:$Z$12</c:f>
              <c:numCache>
                <c:formatCode>#,##0</c:formatCode>
                <c:ptCount val="5"/>
                <c:pt idx="0">
                  <c:v>1037</c:v>
                </c:pt>
                <c:pt idx="1">
                  <c:v>918</c:v>
                </c:pt>
                <c:pt idx="2">
                  <c:v>1015</c:v>
                </c:pt>
                <c:pt idx="3">
                  <c:v>1133</c:v>
                </c:pt>
                <c:pt idx="4">
                  <c:v>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D4-45E0-8981-673D8AE11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8.72'!$AB$15:$AB$33</c:f>
              <c:numCache>
                <c:formatCode>0.0%</c:formatCode>
                <c:ptCount val="19"/>
                <c:pt idx="0">
                  <c:v>0.26306306306306304</c:v>
                </c:pt>
                <c:pt idx="1">
                  <c:v>1.287001287001287E-3</c:v>
                </c:pt>
                <c:pt idx="2">
                  <c:v>1.4671814671814672E-2</c:v>
                </c:pt>
                <c:pt idx="3">
                  <c:v>2.5740025740025739E-3</c:v>
                </c:pt>
                <c:pt idx="4">
                  <c:v>3.8095238095238099E-2</c:v>
                </c:pt>
                <c:pt idx="5">
                  <c:v>1.4157014157014158E-2</c:v>
                </c:pt>
                <c:pt idx="6">
                  <c:v>4.555984555984556E-2</c:v>
                </c:pt>
                <c:pt idx="7">
                  <c:v>2.6254826254826256E-2</c:v>
                </c:pt>
                <c:pt idx="8">
                  <c:v>3.6293436293436294E-2</c:v>
                </c:pt>
                <c:pt idx="9">
                  <c:v>4.8906048906048908E-3</c:v>
                </c:pt>
                <c:pt idx="10">
                  <c:v>1.6216216216216217E-2</c:v>
                </c:pt>
                <c:pt idx="11">
                  <c:v>1.3642213642213642E-2</c:v>
                </c:pt>
                <c:pt idx="12">
                  <c:v>2.2136422136422137E-2</c:v>
                </c:pt>
                <c:pt idx="13">
                  <c:v>3.449163449163449E-2</c:v>
                </c:pt>
                <c:pt idx="14">
                  <c:v>8.5971685971685974E-2</c:v>
                </c:pt>
                <c:pt idx="15">
                  <c:v>3.6036036036036036E-2</c:v>
                </c:pt>
                <c:pt idx="16">
                  <c:v>9.8584298584298583E-2</c:v>
                </c:pt>
                <c:pt idx="17">
                  <c:v>9.0090090090090089E-3</c:v>
                </c:pt>
                <c:pt idx="18">
                  <c:v>1.5701415701415703E-2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97-479C-BAB5-337129748E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97-479C-BAB5-337129748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8.72'!$Z$44:$Z$60</c:f>
              <c:numCache>
                <c:formatCode>#,##0</c:formatCode>
                <c:ptCount val="17"/>
                <c:pt idx="0">
                  <c:v>7</c:v>
                </c:pt>
                <c:pt idx="1">
                  <c:v>43</c:v>
                </c:pt>
                <c:pt idx="2">
                  <c:v>124</c:v>
                </c:pt>
                <c:pt idx="3">
                  <c:v>196</c:v>
                </c:pt>
                <c:pt idx="4">
                  <c:v>198</c:v>
                </c:pt>
                <c:pt idx="5">
                  <c:v>158</c:v>
                </c:pt>
                <c:pt idx="6">
                  <c:v>115</c:v>
                </c:pt>
                <c:pt idx="7">
                  <c:v>157</c:v>
                </c:pt>
                <c:pt idx="8">
                  <c:v>142</c:v>
                </c:pt>
                <c:pt idx="9">
                  <c:v>181</c:v>
                </c:pt>
                <c:pt idx="10">
                  <c:v>255</c:v>
                </c:pt>
                <c:pt idx="11">
                  <c:v>178</c:v>
                </c:pt>
                <c:pt idx="12">
                  <c:v>116</c:v>
                </c:pt>
                <c:pt idx="13">
                  <c:v>70</c:v>
                </c:pt>
                <c:pt idx="14">
                  <c:v>37</c:v>
                </c:pt>
                <c:pt idx="15">
                  <c:v>19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6A-48CA-80A1-7E4F78270D55}"/>
            </c:ext>
          </c:extLst>
        </c:ser>
        <c:ser>
          <c:idx val="1"/>
          <c:order val="1"/>
          <c:tx>
            <c:strRef>
              <c:f>'Table 8.72'!$S$62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8.72'!$Z$63:$Z$79</c:f>
              <c:numCache>
                <c:formatCode>#,##0</c:formatCode>
                <c:ptCount val="17"/>
                <c:pt idx="0">
                  <c:v>6</c:v>
                </c:pt>
                <c:pt idx="1">
                  <c:v>45</c:v>
                </c:pt>
                <c:pt idx="2">
                  <c:v>131</c:v>
                </c:pt>
                <c:pt idx="3">
                  <c:v>169</c:v>
                </c:pt>
                <c:pt idx="4">
                  <c:v>135</c:v>
                </c:pt>
                <c:pt idx="5">
                  <c:v>149</c:v>
                </c:pt>
                <c:pt idx="6">
                  <c:v>124</c:v>
                </c:pt>
                <c:pt idx="7">
                  <c:v>133</c:v>
                </c:pt>
                <c:pt idx="8">
                  <c:v>197</c:v>
                </c:pt>
                <c:pt idx="9">
                  <c:v>211</c:v>
                </c:pt>
                <c:pt idx="10">
                  <c:v>233</c:v>
                </c:pt>
                <c:pt idx="11">
                  <c:v>149</c:v>
                </c:pt>
                <c:pt idx="12">
                  <c:v>87</c:v>
                </c:pt>
                <c:pt idx="13">
                  <c:v>55</c:v>
                </c:pt>
                <c:pt idx="14">
                  <c:v>29</c:v>
                </c:pt>
                <c:pt idx="15">
                  <c:v>16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6A-48CA-80A1-7E4F78270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8.72'!$Z$83:$Z$90</c:f>
              <c:numCache>
                <c:formatCode>#,##0</c:formatCode>
                <c:ptCount val="8"/>
                <c:pt idx="0">
                  <c:v>103</c:v>
                </c:pt>
                <c:pt idx="1">
                  <c:v>46</c:v>
                </c:pt>
                <c:pt idx="2">
                  <c:v>135</c:v>
                </c:pt>
                <c:pt idx="3">
                  <c:v>30</c:v>
                </c:pt>
                <c:pt idx="4">
                  <c:v>9</c:v>
                </c:pt>
                <c:pt idx="5">
                  <c:v>25</c:v>
                </c:pt>
                <c:pt idx="6">
                  <c:v>124</c:v>
                </c:pt>
                <c:pt idx="7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22-4F83-ADB9-B8A6B52ABF49}"/>
            </c:ext>
          </c:extLst>
        </c:ser>
        <c:ser>
          <c:idx val="1"/>
          <c:order val="1"/>
          <c:tx>
            <c:strRef>
              <c:f>'Table 8.72'!$S$92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8.72'!$Z$93:$Z$100</c:f>
              <c:numCache>
                <c:formatCode>#,##0</c:formatCode>
                <c:ptCount val="8"/>
                <c:pt idx="0">
                  <c:v>56</c:v>
                </c:pt>
                <c:pt idx="1">
                  <c:v>232</c:v>
                </c:pt>
                <c:pt idx="2">
                  <c:v>28</c:v>
                </c:pt>
                <c:pt idx="3">
                  <c:v>142</c:v>
                </c:pt>
                <c:pt idx="4">
                  <c:v>116</c:v>
                </c:pt>
                <c:pt idx="5">
                  <c:v>56</c:v>
                </c:pt>
                <c:pt idx="6">
                  <c:v>10</c:v>
                </c:pt>
                <c:pt idx="7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22-4F83-ADB9-B8A6B52AB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8.8'!$AB$15:$AB$33</c:f>
              <c:numCache>
                <c:formatCode>0.0%</c:formatCode>
                <c:ptCount val="19"/>
                <c:pt idx="0">
                  <c:v>6.9677541014520089E-2</c:v>
                </c:pt>
                <c:pt idx="1">
                  <c:v>1.225721289835942E-2</c:v>
                </c:pt>
                <c:pt idx="2">
                  <c:v>9.5417688101074857E-2</c:v>
                </c:pt>
                <c:pt idx="3">
                  <c:v>9.6171978125589291E-3</c:v>
                </c:pt>
                <c:pt idx="4">
                  <c:v>6.590609089194796E-2</c:v>
                </c:pt>
                <c:pt idx="5">
                  <c:v>2.2062983217046955E-2</c:v>
                </c:pt>
                <c:pt idx="6">
                  <c:v>8.089760512917217E-2</c:v>
                </c:pt>
                <c:pt idx="7">
                  <c:v>6.3548934565340373E-2</c:v>
                </c:pt>
                <c:pt idx="8">
                  <c:v>3.9977371299264569E-2</c:v>
                </c:pt>
                <c:pt idx="9">
                  <c:v>4.2428813878936447E-3</c:v>
                </c:pt>
                <c:pt idx="10">
                  <c:v>2.5645860833490478E-2</c:v>
                </c:pt>
                <c:pt idx="11">
                  <c:v>1.4048651706581181E-2</c:v>
                </c:pt>
                <c:pt idx="12">
                  <c:v>3.4603054874599283E-2</c:v>
                </c:pt>
                <c:pt idx="13">
                  <c:v>6.3831793324533287E-2</c:v>
                </c:pt>
                <c:pt idx="14">
                  <c:v>8.608334904770884E-2</c:v>
                </c:pt>
                <c:pt idx="15">
                  <c:v>5.1668866679238167E-2</c:v>
                </c:pt>
                <c:pt idx="16">
                  <c:v>0.12766358664906657</c:v>
                </c:pt>
                <c:pt idx="17">
                  <c:v>1.961154063737507E-2</c:v>
                </c:pt>
                <c:pt idx="18">
                  <c:v>3.2245898547991703E-2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9C-4F0C-A9CD-3B9DC794ECC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9C-4F0C-A9CD-3B9DC794E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8.72'!$V$8:$Z$8</c:f>
              <c:numCache>
                <c:formatCode>#,##0</c:formatCode>
                <c:ptCount val="5"/>
                <c:pt idx="0">
                  <c:v>22491</c:v>
                </c:pt>
                <c:pt idx="1">
                  <c:v>23174</c:v>
                </c:pt>
                <c:pt idx="2">
                  <c:v>22512</c:v>
                </c:pt>
                <c:pt idx="3">
                  <c:v>23805.3</c:v>
                </c:pt>
                <c:pt idx="4">
                  <c:v>22932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2-42B3-B33C-4A402A8C80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2-42B3-B33C-4A402A8C8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8.73'!$U$4:$Y$4</c:f>
              <c:numCache>
                <c:formatCode>#,##0</c:formatCode>
                <c:ptCount val="5"/>
                <c:pt idx="1">
                  <c:v>120804</c:v>
                </c:pt>
                <c:pt idx="2">
                  <c:v>121715</c:v>
                </c:pt>
                <c:pt idx="3">
                  <c:v>127344</c:v>
                </c:pt>
                <c:pt idx="4">
                  <c:v>130869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F7-4730-99F0-AAEE0FACAB76}"/>
            </c:ext>
          </c:extLst>
        </c:ser>
        <c:ser>
          <c:idx val="1"/>
          <c:order val="1"/>
          <c:tx>
            <c:strRef>
              <c:f>'Table 8.73'!$S$7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8.73'!$U$7:$Y$7</c:f>
              <c:numCache>
                <c:formatCode>#,##0</c:formatCode>
                <c:ptCount val="5"/>
                <c:pt idx="1">
                  <c:v>87809</c:v>
                </c:pt>
                <c:pt idx="2">
                  <c:v>88159</c:v>
                </c:pt>
                <c:pt idx="3">
                  <c:v>91006</c:v>
                </c:pt>
                <c:pt idx="4">
                  <c:v>93281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F7-4730-99F0-AAEE0FACAB76}"/>
            </c:ext>
          </c:extLst>
        </c:ser>
        <c:ser>
          <c:idx val="2"/>
          <c:order val="2"/>
          <c:tx>
            <c:strRef>
              <c:f>'Table 8.73'!$S$11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8.73'!$U$11:$Y$11</c:f>
              <c:numCache>
                <c:formatCode>#,##0</c:formatCode>
                <c:ptCount val="5"/>
                <c:pt idx="1">
                  <c:v>109731</c:v>
                </c:pt>
                <c:pt idx="2">
                  <c:v>110207</c:v>
                </c:pt>
                <c:pt idx="3">
                  <c:v>115342</c:v>
                </c:pt>
                <c:pt idx="4">
                  <c:v>118275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F7-4730-99F0-AAEE0FACAB76}"/>
            </c:ext>
          </c:extLst>
        </c:ser>
        <c:ser>
          <c:idx val="3"/>
          <c:order val="3"/>
          <c:tx>
            <c:strRef>
              <c:f>'Table 8.73'!$S$12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8.73'!$U$12:$Y$12</c:f>
              <c:numCache>
                <c:formatCode>#,##0</c:formatCode>
                <c:ptCount val="5"/>
                <c:pt idx="1">
                  <c:v>11073</c:v>
                </c:pt>
                <c:pt idx="2">
                  <c:v>11508</c:v>
                </c:pt>
                <c:pt idx="3">
                  <c:v>12002</c:v>
                </c:pt>
                <c:pt idx="4">
                  <c:v>12594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F7-4730-99F0-AAEE0FACA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8.73'!$AB$15:$AB$33</c:f>
              <c:numCache>
                <c:formatCode>0.0%</c:formatCode>
                <c:ptCount val="19"/>
                <c:pt idx="0">
                  <c:v>3.6492045471300297E-3</c:v>
                </c:pt>
                <c:pt idx="1">
                  <c:v>9.6574908216976547E-4</c:v>
                </c:pt>
                <c:pt idx="2">
                  <c:v>4.3311266089674595E-2</c:v>
                </c:pt>
                <c:pt idx="3">
                  <c:v>5.4258879731064686E-3</c:v>
                </c:pt>
                <c:pt idx="4">
                  <c:v>4.7078424723176505E-2</c:v>
                </c:pt>
                <c:pt idx="5">
                  <c:v>4.5603998643528008E-2</c:v>
                </c:pt>
                <c:pt idx="6">
                  <c:v>9.0404435073647579E-2</c:v>
                </c:pt>
                <c:pt idx="7">
                  <c:v>7.9869660734559075E-2</c:v>
                </c:pt>
                <c:pt idx="8">
                  <c:v>2.5419105613140085E-2</c:v>
                </c:pt>
                <c:pt idx="9">
                  <c:v>2.3340164840835703E-2</c:v>
                </c:pt>
                <c:pt idx="10">
                  <c:v>5.1811332438848182E-2</c:v>
                </c:pt>
                <c:pt idx="11">
                  <c:v>1.9123306253041004E-2</c:v>
                </c:pt>
                <c:pt idx="12">
                  <c:v>0.11193842796691388</c:v>
                </c:pt>
                <c:pt idx="13">
                  <c:v>9.230644471639414E-2</c:v>
                </c:pt>
                <c:pt idx="14">
                  <c:v>6.2928505079397845E-2</c:v>
                </c:pt>
                <c:pt idx="15">
                  <c:v>8.3975937366380135E-2</c:v>
                </c:pt>
                <c:pt idx="16">
                  <c:v>0.12106512539993808</c:v>
                </c:pt>
                <c:pt idx="17">
                  <c:v>2.2403904280258909E-2</c:v>
                </c:pt>
                <c:pt idx="18">
                  <c:v>3.5850670126653203E-2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B6-4659-B1EE-106715D3A0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B6-4659-B1EE-106715D3A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8.73'!$Y$44:$Y$60</c:f>
              <c:numCache>
                <c:formatCode>#,##0</c:formatCode>
                <c:ptCount val="17"/>
                <c:pt idx="0">
                  <c:v>21</c:v>
                </c:pt>
                <c:pt idx="1">
                  <c:v>802</c:v>
                </c:pt>
                <c:pt idx="2">
                  <c:v>3369</c:v>
                </c:pt>
                <c:pt idx="3">
                  <c:v>7525</c:v>
                </c:pt>
                <c:pt idx="4">
                  <c:v>9256</c:v>
                </c:pt>
                <c:pt idx="5">
                  <c:v>7928</c:v>
                </c:pt>
                <c:pt idx="6">
                  <c:v>7011</c:v>
                </c:pt>
                <c:pt idx="7">
                  <c:v>6350</c:v>
                </c:pt>
                <c:pt idx="8">
                  <c:v>6364</c:v>
                </c:pt>
                <c:pt idx="9">
                  <c:v>5349</c:v>
                </c:pt>
                <c:pt idx="10">
                  <c:v>4754</c:v>
                </c:pt>
                <c:pt idx="11">
                  <c:v>3286</c:v>
                </c:pt>
                <c:pt idx="12">
                  <c:v>1786</c:v>
                </c:pt>
                <c:pt idx="13">
                  <c:v>827</c:v>
                </c:pt>
                <c:pt idx="14">
                  <c:v>371</c:v>
                </c:pt>
                <c:pt idx="15">
                  <c:v>200</c:v>
                </c:pt>
                <c:pt idx="16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0-43CD-B139-FC34D16DC19C}"/>
            </c:ext>
          </c:extLst>
        </c:ser>
        <c:ser>
          <c:idx val="1"/>
          <c:order val="1"/>
          <c:tx>
            <c:strRef>
              <c:f>'Table 8.73'!$S$62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8.73'!$Y$63:$Y$79</c:f>
              <c:numCache>
                <c:formatCode>#,##0</c:formatCode>
                <c:ptCount val="17"/>
                <c:pt idx="0">
                  <c:v>8</c:v>
                </c:pt>
                <c:pt idx="1">
                  <c:v>989</c:v>
                </c:pt>
                <c:pt idx="2">
                  <c:v>3750</c:v>
                </c:pt>
                <c:pt idx="3">
                  <c:v>7139</c:v>
                </c:pt>
                <c:pt idx="4">
                  <c:v>8857</c:v>
                </c:pt>
                <c:pt idx="5">
                  <c:v>7665</c:v>
                </c:pt>
                <c:pt idx="6">
                  <c:v>6570</c:v>
                </c:pt>
                <c:pt idx="7">
                  <c:v>6271</c:v>
                </c:pt>
                <c:pt idx="8">
                  <c:v>7044</c:v>
                </c:pt>
                <c:pt idx="9">
                  <c:v>5615</c:v>
                </c:pt>
                <c:pt idx="10">
                  <c:v>4908</c:v>
                </c:pt>
                <c:pt idx="11">
                  <c:v>3244</c:v>
                </c:pt>
                <c:pt idx="12">
                  <c:v>1630</c:v>
                </c:pt>
                <c:pt idx="13">
                  <c:v>730</c:v>
                </c:pt>
                <c:pt idx="14">
                  <c:v>369</c:v>
                </c:pt>
                <c:pt idx="15">
                  <c:v>234</c:v>
                </c:pt>
                <c:pt idx="16">
                  <c:v>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0-43CD-B139-FC34D16DC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8.73'!$Y$83:$Y$90</c:f>
              <c:numCache>
                <c:formatCode>#,##0</c:formatCode>
                <c:ptCount val="8"/>
                <c:pt idx="0">
                  <c:v>7026</c:v>
                </c:pt>
                <c:pt idx="1">
                  <c:v>11846</c:v>
                </c:pt>
                <c:pt idx="2">
                  <c:v>5276</c:v>
                </c:pt>
                <c:pt idx="3">
                  <c:v>2418</c:v>
                </c:pt>
                <c:pt idx="4">
                  <c:v>3406</c:v>
                </c:pt>
                <c:pt idx="5">
                  <c:v>3178</c:v>
                </c:pt>
                <c:pt idx="6">
                  <c:v>1701</c:v>
                </c:pt>
                <c:pt idx="7">
                  <c:v>3228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E-4DED-B697-510698DD1143}"/>
            </c:ext>
          </c:extLst>
        </c:ser>
        <c:ser>
          <c:idx val="1"/>
          <c:order val="1"/>
          <c:tx>
            <c:strRef>
              <c:f>'Table 8.73'!$S$92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8.73'!$Y$93:$Y$100</c:f>
              <c:numCache>
                <c:formatCode>#,##0</c:formatCode>
                <c:ptCount val="8"/>
                <c:pt idx="0">
                  <c:v>4415</c:v>
                </c:pt>
                <c:pt idx="1">
                  <c:v>13231</c:v>
                </c:pt>
                <c:pt idx="2">
                  <c:v>1210</c:v>
                </c:pt>
                <c:pt idx="3">
                  <c:v>4780</c:v>
                </c:pt>
                <c:pt idx="4">
                  <c:v>8196</c:v>
                </c:pt>
                <c:pt idx="5">
                  <c:v>4224</c:v>
                </c:pt>
                <c:pt idx="6">
                  <c:v>275</c:v>
                </c:pt>
                <c:pt idx="7">
                  <c:v>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0E-4DED-B697-510698DD1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8.73'!$U$8:$Y$8</c:f>
              <c:numCache>
                <c:formatCode>#,##0</c:formatCode>
                <c:ptCount val="5"/>
                <c:pt idx="1">
                  <c:v>39997.4</c:v>
                </c:pt>
                <c:pt idx="2">
                  <c:v>41077</c:v>
                </c:pt>
                <c:pt idx="3">
                  <c:v>40885</c:v>
                </c:pt>
                <c:pt idx="4">
                  <c:v>41997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A-438A-9973-D61F286589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3A-438A-9973-D61F28658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8.73'!$V$4:$Z$4</c:f>
              <c:numCache>
                <c:formatCode>#,##0</c:formatCode>
                <c:ptCount val="5"/>
                <c:pt idx="0">
                  <c:v>120804</c:v>
                </c:pt>
                <c:pt idx="1">
                  <c:v>121715</c:v>
                </c:pt>
                <c:pt idx="2">
                  <c:v>127344</c:v>
                </c:pt>
                <c:pt idx="3">
                  <c:v>130869</c:v>
                </c:pt>
                <c:pt idx="4">
                  <c:v>135650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B-411D-B0BA-C1745486DF67}"/>
            </c:ext>
          </c:extLst>
        </c:ser>
        <c:ser>
          <c:idx val="1"/>
          <c:order val="1"/>
          <c:tx>
            <c:strRef>
              <c:f>'Table 8.73'!$S$7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8.73'!$V$7:$Z$7</c:f>
              <c:numCache>
                <c:formatCode>#,##0</c:formatCode>
                <c:ptCount val="5"/>
                <c:pt idx="0">
                  <c:v>87809</c:v>
                </c:pt>
                <c:pt idx="1">
                  <c:v>88159</c:v>
                </c:pt>
                <c:pt idx="2">
                  <c:v>91006</c:v>
                </c:pt>
                <c:pt idx="3">
                  <c:v>93281</c:v>
                </c:pt>
                <c:pt idx="4">
                  <c:v>95538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1B-411D-B0BA-C1745486DF67}"/>
            </c:ext>
          </c:extLst>
        </c:ser>
        <c:ser>
          <c:idx val="2"/>
          <c:order val="2"/>
          <c:tx>
            <c:strRef>
              <c:f>'Table 8.73'!$S$11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8.73'!$V$11:$Z$11</c:f>
              <c:numCache>
                <c:formatCode>#,##0</c:formatCode>
                <c:ptCount val="5"/>
                <c:pt idx="0">
                  <c:v>109731</c:v>
                </c:pt>
                <c:pt idx="1">
                  <c:v>110207</c:v>
                </c:pt>
                <c:pt idx="2">
                  <c:v>115342</c:v>
                </c:pt>
                <c:pt idx="3">
                  <c:v>118275</c:v>
                </c:pt>
                <c:pt idx="4">
                  <c:v>122313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1B-411D-B0BA-C1745486DF67}"/>
            </c:ext>
          </c:extLst>
        </c:ser>
        <c:ser>
          <c:idx val="3"/>
          <c:order val="3"/>
          <c:tx>
            <c:strRef>
              <c:f>'Table 8.73'!$S$12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8.73'!$V$12:$Z$12</c:f>
              <c:numCache>
                <c:formatCode>#,##0</c:formatCode>
                <c:ptCount val="5"/>
                <c:pt idx="0">
                  <c:v>11073</c:v>
                </c:pt>
                <c:pt idx="1">
                  <c:v>11508</c:v>
                </c:pt>
                <c:pt idx="2">
                  <c:v>12002</c:v>
                </c:pt>
                <c:pt idx="3">
                  <c:v>12594</c:v>
                </c:pt>
                <c:pt idx="4">
                  <c:v>13338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1B-411D-B0BA-C1745486D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8.73'!$AB$15:$AB$33</c:f>
              <c:numCache>
                <c:formatCode>0.0%</c:formatCode>
                <c:ptCount val="19"/>
                <c:pt idx="0">
                  <c:v>3.6492045471300297E-3</c:v>
                </c:pt>
                <c:pt idx="1">
                  <c:v>9.6574908216976547E-4</c:v>
                </c:pt>
                <c:pt idx="2">
                  <c:v>4.3311266089674595E-2</c:v>
                </c:pt>
                <c:pt idx="3">
                  <c:v>5.4258879731064686E-3</c:v>
                </c:pt>
                <c:pt idx="4">
                  <c:v>4.7078424723176505E-2</c:v>
                </c:pt>
                <c:pt idx="5">
                  <c:v>4.5603998643528008E-2</c:v>
                </c:pt>
                <c:pt idx="6">
                  <c:v>9.0404435073647579E-2</c:v>
                </c:pt>
                <c:pt idx="7">
                  <c:v>7.9869660734559075E-2</c:v>
                </c:pt>
                <c:pt idx="8">
                  <c:v>2.5419105613140085E-2</c:v>
                </c:pt>
                <c:pt idx="9">
                  <c:v>2.3340164840835703E-2</c:v>
                </c:pt>
                <c:pt idx="10">
                  <c:v>5.1811332438848182E-2</c:v>
                </c:pt>
                <c:pt idx="11">
                  <c:v>1.9123306253041004E-2</c:v>
                </c:pt>
                <c:pt idx="12">
                  <c:v>0.11193842796691388</c:v>
                </c:pt>
                <c:pt idx="13">
                  <c:v>9.230644471639414E-2</c:v>
                </c:pt>
                <c:pt idx="14">
                  <c:v>6.2928505079397845E-2</c:v>
                </c:pt>
                <c:pt idx="15">
                  <c:v>8.3975937366380135E-2</c:v>
                </c:pt>
                <c:pt idx="16">
                  <c:v>0.12106512539993808</c:v>
                </c:pt>
                <c:pt idx="17">
                  <c:v>2.2403904280258909E-2</c:v>
                </c:pt>
                <c:pt idx="18">
                  <c:v>3.5850670126653203E-2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7-404A-8184-3447CC1C5A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7-404A-8184-3447CC1C5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8.73'!$Z$44:$Z$60</c:f>
              <c:numCache>
                <c:formatCode>#,##0</c:formatCode>
                <c:ptCount val="17"/>
                <c:pt idx="0">
                  <c:v>17</c:v>
                </c:pt>
                <c:pt idx="1">
                  <c:v>843</c:v>
                </c:pt>
                <c:pt idx="2">
                  <c:v>3631</c:v>
                </c:pt>
                <c:pt idx="3">
                  <c:v>7704</c:v>
                </c:pt>
                <c:pt idx="4">
                  <c:v>9836</c:v>
                </c:pt>
                <c:pt idx="5">
                  <c:v>7916</c:v>
                </c:pt>
                <c:pt idx="6">
                  <c:v>7305</c:v>
                </c:pt>
                <c:pt idx="7">
                  <c:v>6418</c:v>
                </c:pt>
                <c:pt idx="8">
                  <c:v>6320</c:v>
                </c:pt>
                <c:pt idx="9">
                  <c:v>5528</c:v>
                </c:pt>
                <c:pt idx="10">
                  <c:v>4798</c:v>
                </c:pt>
                <c:pt idx="11">
                  <c:v>3453</c:v>
                </c:pt>
                <c:pt idx="12">
                  <c:v>1861</c:v>
                </c:pt>
                <c:pt idx="13">
                  <c:v>916</c:v>
                </c:pt>
                <c:pt idx="14">
                  <c:v>389</c:v>
                </c:pt>
                <c:pt idx="15">
                  <c:v>194</c:v>
                </c:pt>
                <c:pt idx="16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3-4B17-AB71-014650F365F5}"/>
            </c:ext>
          </c:extLst>
        </c:ser>
        <c:ser>
          <c:idx val="1"/>
          <c:order val="1"/>
          <c:tx>
            <c:strRef>
              <c:f>'Table 8.73'!$S$62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8.73'!$Z$63:$Z$79</c:f>
              <c:numCache>
                <c:formatCode>#,##0</c:formatCode>
                <c:ptCount val="17"/>
                <c:pt idx="0">
                  <c:v>20</c:v>
                </c:pt>
                <c:pt idx="1">
                  <c:v>1082</c:v>
                </c:pt>
                <c:pt idx="2">
                  <c:v>4020</c:v>
                </c:pt>
                <c:pt idx="3">
                  <c:v>7527</c:v>
                </c:pt>
                <c:pt idx="4">
                  <c:v>9159</c:v>
                </c:pt>
                <c:pt idx="5">
                  <c:v>8045</c:v>
                </c:pt>
                <c:pt idx="6">
                  <c:v>7030</c:v>
                </c:pt>
                <c:pt idx="7">
                  <c:v>6493</c:v>
                </c:pt>
                <c:pt idx="8">
                  <c:v>7061</c:v>
                </c:pt>
                <c:pt idx="9">
                  <c:v>6050</c:v>
                </c:pt>
                <c:pt idx="10">
                  <c:v>5042</c:v>
                </c:pt>
                <c:pt idx="11">
                  <c:v>3318</c:v>
                </c:pt>
                <c:pt idx="12">
                  <c:v>1814</c:v>
                </c:pt>
                <c:pt idx="13">
                  <c:v>762</c:v>
                </c:pt>
                <c:pt idx="14">
                  <c:v>375</c:v>
                </c:pt>
                <c:pt idx="15">
                  <c:v>239</c:v>
                </c:pt>
                <c:pt idx="16">
                  <c:v>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A3-4B17-AB71-014650F36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8.73'!$Z$83:$Z$90</c:f>
              <c:numCache>
                <c:formatCode>#,##0</c:formatCode>
                <c:ptCount val="8"/>
                <c:pt idx="0">
                  <c:v>7112</c:v>
                </c:pt>
                <c:pt idx="1">
                  <c:v>12256</c:v>
                </c:pt>
                <c:pt idx="2">
                  <c:v>5356</c:v>
                </c:pt>
                <c:pt idx="3">
                  <c:v>2522</c:v>
                </c:pt>
                <c:pt idx="4">
                  <c:v>3438</c:v>
                </c:pt>
                <c:pt idx="5">
                  <c:v>3221</c:v>
                </c:pt>
                <c:pt idx="6">
                  <c:v>1755</c:v>
                </c:pt>
                <c:pt idx="7">
                  <c:v>3279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8-4AD6-99FF-0D7D24B356B8}"/>
            </c:ext>
          </c:extLst>
        </c:ser>
        <c:ser>
          <c:idx val="1"/>
          <c:order val="1"/>
          <c:tx>
            <c:strRef>
              <c:f>'Table 8.73'!$S$92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8.73'!$Z$93:$Z$100</c:f>
              <c:numCache>
                <c:formatCode>#,##0</c:formatCode>
                <c:ptCount val="8"/>
                <c:pt idx="0">
                  <c:v>4553</c:v>
                </c:pt>
                <c:pt idx="1">
                  <c:v>13789</c:v>
                </c:pt>
                <c:pt idx="2">
                  <c:v>1260</c:v>
                </c:pt>
                <c:pt idx="3">
                  <c:v>5151</c:v>
                </c:pt>
                <c:pt idx="4">
                  <c:v>8242</c:v>
                </c:pt>
                <c:pt idx="5">
                  <c:v>4253</c:v>
                </c:pt>
                <c:pt idx="6">
                  <c:v>270</c:v>
                </c:pt>
                <c:pt idx="7">
                  <c:v>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8-4AD6-99FF-0D7D24B35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8.8'!$Y$44:$Y$60</c:f>
              <c:numCache>
                <c:formatCode>#,##0</c:formatCode>
                <c:ptCount val="17"/>
                <c:pt idx="0">
                  <c:v>0</c:v>
                </c:pt>
                <c:pt idx="1">
                  <c:v>114</c:v>
                </c:pt>
                <c:pt idx="2">
                  <c:v>287</c:v>
                </c:pt>
                <c:pt idx="3">
                  <c:v>498</c:v>
                </c:pt>
                <c:pt idx="4">
                  <c:v>472</c:v>
                </c:pt>
                <c:pt idx="5">
                  <c:v>483</c:v>
                </c:pt>
                <c:pt idx="6">
                  <c:v>358</c:v>
                </c:pt>
                <c:pt idx="7">
                  <c:v>380</c:v>
                </c:pt>
                <c:pt idx="8">
                  <c:v>443</c:v>
                </c:pt>
                <c:pt idx="9">
                  <c:v>521</c:v>
                </c:pt>
                <c:pt idx="10">
                  <c:v>611</c:v>
                </c:pt>
                <c:pt idx="11">
                  <c:v>530</c:v>
                </c:pt>
                <c:pt idx="12">
                  <c:v>299</c:v>
                </c:pt>
                <c:pt idx="13">
                  <c:v>129</c:v>
                </c:pt>
                <c:pt idx="14">
                  <c:v>78</c:v>
                </c:pt>
                <c:pt idx="15">
                  <c:v>29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39-4314-8533-BEC645A5FA17}"/>
            </c:ext>
          </c:extLst>
        </c:ser>
        <c:ser>
          <c:idx val="1"/>
          <c:order val="1"/>
          <c:tx>
            <c:strRef>
              <c:f>'Table 8.8'!$S$62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8.8'!$Y$63:$Y$79</c:f>
              <c:numCache>
                <c:formatCode>#,##0</c:formatCode>
                <c:ptCount val="17"/>
                <c:pt idx="0">
                  <c:v>0</c:v>
                </c:pt>
                <c:pt idx="1">
                  <c:v>105</c:v>
                </c:pt>
                <c:pt idx="2">
                  <c:v>323</c:v>
                </c:pt>
                <c:pt idx="3">
                  <c:v>423</c:v>
                </c:pt>
                <c:pt idx="4">
                  <c:v>477</c:v>
                </c:pt>
                <c:pt idx="5">
                  <c:v>375</c:v>
                </c:pt>
                <c:pt idx="6">
                  <c:v>368</c:v>
                </c:pt>
                <c:pt idx="7">
                  <c:v>371</c:v>
                </c:pt>
                <c:pt idx="8">
                  <c:v>511</c:v>
                </c:pt>
                <c:pt idx="9">
                  <c:v>561</c:v>
                </c:pt>
                <c:pt idx="10">
                  <c:v>633</c:v>
                </c:pt>
                <c:pt idx="11">
                  <c:v>436</c:v>
                </c:pt>
                <c:pt idx="12">
                  <c:v>241</c:v>
                </c:pt>
                <c:pt idx="13">
                  <c:v>87</c:v>
                </c:pt>
                <c:pt idx="14">
                  <c:v>51</c:v>
                </c:pt>
                <c:pt idx="15">
                  <c:v>32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39-4314-8533-BEC645A5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8.73'!$V$8:$Z$8</c:f>
              <c:numCache>
                <c:formatCode>#,##0</c:formatCode>
                <c:ptCount val="5"/>
                <c:pt idx="0">
                  <c:v>39997.4</c:v>
                </c:pt>
                <c:pt idx="1">
                  <c:v>41077</c:v>
                </c:pt>
                <c:pt idx="2">
                  <c:v>40885</c:v>
                </c:pt>
                <c:pt idx="3">
                  <c:v>41997</c:v>
                </c:pt>
                <c:pt idx="4">
                  <c:v>42187.79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E4-4E12-A7AE-A99854371F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E4-4E12-A7AE-A99854371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8.74'!$U$4:$Y$4</c:f>
              <c:numCache>
                <c:formatCode>#,##0</c:formatCode>
                <c:ptCount val="5"/>
                <c:pt idx="1">
                  <c:v>134580</c:v>
                </c:pt>
                <c:pt idx="2">
                  <c:v>140842</c:v>
                </c:pt>
                <c:pt idx="3">
                  <c:v>151727</c:v>
                </c:pt>
                <c:pt idx="4">
                  <c:v>159183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6A-441B-8AD3-0361FBC6CCFD}"/>
            </c:ext>
          </c:extLst>
        </c:ser>
        <c:ser>
          <c:idx val="1"/>
          <c:order val="1"/>
          <c:tx>
            <c:strRef>
              <c:f>'Table 8.74'!$S$7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8.74'!$U$7:$Y$7</c:f>
              <c:numCache>
                <c:formatCode>#,##0</c:formatCode>
                <c:ptCount val="5"/>
                <c:pt idx="1">
                  <c:v>99494</c:v>
                </c:pt>
                <c:pt idx="2">
                  <c:v>104342</c:v>
                </c:pt>
                <c:pt idx="3">
                  <c:v>109820</c:v>
                </c:pt>
                <c:pt idx="4">
                  <c:v>114201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6A-441B-8AD3-0361FBC6CCFD}"/>
            </c:ext>
          </c:extLst>
        </c:ser>
        <c:ser>
          <c:idx val="2"/>
          <c:order val="2"/>
          <c:tx>
            <c:strRef>
              <c:f>'Table 8.74'!$S$11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8.74'!$U$11:$Y$11</c:f>
              <c:numCache>
                <c:formatCode>#,##0</c:formatCode>
                <c:ptCount val="5"/>
                <c:pt idx="1">
                  <c:v>122573</c:v>
                </c:pt>
                <c:pt idx="2">
                  <c:v>127724</c:v>
                </c:pt>
                <c:pt idx="3">
                  <c:v>137318</c:v>
                </c:pt>
                <c:pt idx="4">
                  <c:v>144013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6A-441B-8AD3-0361FBC6CCFD}"/>
            </c:ext>
          </c:extLst>
        </c:ser>
        <c:ser>
          <c:idx val="3"/>
          <c:order val="3"/>
          <c:tx>
            <c:strRef>
              <c:f>'Table 8.74'!$S$12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8.74'!$U$12:$Y$12</c:f>
              <c:numCache>
                <c:formatCode>#,##0</c:formatCode>
                <c:ptCount val="5"/>
                <c:pt idx="1">
                  <c:v>12007</c:v>
                </c:pt>
                <c:pt idx="2">
                  <c:v>13118</c:v>
                </c:pt>
                <c:pt idx="3">
                  <c:v>14409</c:v>
                </c:pt>
                <c:pt idx="4">
                  <c:v>15170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6A-441B-8AD3-0361FBC6C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8.74'!$AB$15:$AB$33</c:f>
              <c:numCache>
                <c:formatCode>0.0%</c:formatCode>
                <c:ptCount val="19"/>
                <c:pt idx="0">
                  <c:v>3.1932198099674076E-3</c:v>
                </c:pt>
                <c:pt idx="1">
                  <c:v>7.2027514510543031E-4</c:v>
                </c:pt>
                <c:pt idx="2">
                  <c:v>7.0022748689999581E-2</c:v>
                </c:pt>
                <c:pt idx="3">
                  <c:v>6.9566574431432805E-3</c:v>
                </c:pt>
                <c:pt idx="4">
                  <c:v>8.1991320684501476E-2</c:v>
                </c:pt>
                <c:pt idx="5">
                  <c:v>4.2436210632461599E-2</c:v>
                </c:pt>
                <c:pt idx="6">
                  <c:v>0.10129469457332702</c:v>
                </c:pt>
                <c:pt idx="7">
                  <c:v>6.2519882595151344E-2</c:v>
                </c:pt>
                <c:pt idx="8">
                  <c:v>5.7165837349867653E-2</c:v>
                </c:pt>
                <c:pt idx="9">
                  <c:v>1.3235055791312282E-2</c:v>
                </c:pt>
                <c:pt idx="10">
                  <c:v>4.2088077645660645E-2</c:v>
                </c:pt>
                <c:pt idx="11">
                  <c:v>1.5804037142188317E-2</c:v>
                </c:pt>
                <c:pt idx="12">
                  <c:v>5.9944898951399435E-2</c:v>
                </c:pt>
                <c:pt idx="13">
                  <c:v>0.11275307167337924</c:v>
                </c:pt>
                <c:pt idx="14">
                  <c:v>6.8894317629334401E-2</c:v>
                </c:pt>
                <c:pt idx="15">
                  <c:v>4.7238044933164469E-2</c:v>
                </c:pt>
                <c:pt idx="16">
                  <c:v>0.12654634070214821</c:v>
                </c:pt>
                <c:pt idx="17">
                  <c:v>1.6440280187031447E-2</c:v>
                </c:pt>
                <c:pt idx="18">
                  <c:v>3.5647617389842921E-2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8-4991-8D67-5AAC9697BC5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58-4991-8D67-5AAC9697B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8.74'!$Y$44:$Y$60</c:f>
              <c:numCache>
                <c:formatCode>#,##0</c:formatCode>
                <c:ptCount val="17"/>
                <c:pt idx="0">
                  <c:v>24</c:v>
                </c:pt>
                <c:pt idx="1">
                  <c:v>1300</c:v>
                </c:pt>
                <c:pt idx="2">
                  <c:v>4054</c:v>
                </c:pt>
                <c:pt idx="3">
                  <c:v>8378</c:v>
                </c:pt>
                <c:pt idx="4">
                  <c:v>11409</c:v>
                </c:pt>
                <c:pt idx="5">
                  <c:v>12646</c:v>
                </c:pt>
                <c:pt idx="6">
                  <c:v>11727</c:v>
                </c:pt>
                <c:pt idx="7">
                  <c:v>8980</c:v>
                </c:pt>
                <c:pt idx="8">
                  <c:v>7801</c:v>
                </c:pt>
                <c:pt idx="9">
                  <c:v>6397</c:v>
                </c:pt>
                <c:pt idx="10">
                  <c:v>5390</c:v>
                </c:pt>
                <c:pt idx="11">
                  <c:v>3741</c:v>
                </c:pt>
                <c:pt idx="12">
                  <c:v>1628</c:v>
                </c:pt>
                <c:pt idx="13">
                  <c:v>525</c:v>
                </c:pt>
                <c:pt idx="14">
                  <c:v>188</c:v>
                </c:pt>
                <c:pt idx="15">
                  <c:v>67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FF-432C-A940-310BE4F0E91A}"/>
            </c:ext>
          </c:extLst>
        </c:ser>
        <c:ser>
          <c:idx val="1"/>
          <c:order val="1"/>
          <c:tx>
            <c:strRef>
              <c:f>'Table 8.74'!$S$62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8.74'!$Y$63:$Y$79</c:f>
              <c:numCache>
                <c:formatCode>#,##0</c:formatCode>
                <c:ptCount val="17"/>
                <c:pt idx="0">
                  <c:v>14</c:v>
                </c:pt>
                <c:pt idx="1">
                  <c:v>1482</c:v>
                </c:pt>
                <c:pt idx="2">
                  <c:v>4253</c:v>
                </c:pt>
                <c:pt idx="3">
                  <c:v>7945</c:v>
                </c:pt>
                <c:pt idx="4">
                  <c:v>10497</c:v>
                </c:pt>
                <c:pt idx="5">
                  <c:v>10926</c:v>
                </c:pt>
                <c:pt idx="6">
                  <c:v>9206</c:v>
                </c:pt>
                <c:pt idx="7">
                  <c:v>7559</c:v>
                </c:pt>
                <c:pt idx="8">
                  <c:v>7247</c:v>
                </c:pt>
                <c:pt idx="9">
                  <c:v>5973</c:v>
                </c:pt>
                <c:pt idx="10">
                  <c:v>4975</c:v>
                </c:pt>
                <c:pt idx="11">
                  <c:v>2960</c:v>
                </c:pt>
                <c:pt idx="12">
                  <c:v>1154</c:v>
                </c:pt>
                <c:pt idx="13">
                  <c:v>322</c:v>
                </c:pt>
                <c:pt idx="14">
                  <c:v>130</c:v>
                </c:pt>
                <c:pt idx="15">
                  <c:v>89</c:v>
                </c:pt>
                <c:pt idx="16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FF-432C-A940-310BE4F0E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8.74'!$Y$83:$Y$90</c:f>
              <c:numCache>
                <c:formatCode>#,##0</c:formatCode>
                <c:ptCount val="8"/>
                <c:pt idx="0">
                  <c:v>6984</c:v>
                </c:pt>
                <c:pt idx="1">
                  <c:v>7404</c:v>
                </c:pt>
                <c:pt idx="2">
                  <c:v>11378</c:v>
                </c:pt>
                <c:pt idx="3">
                  <c:v>3312</c:v>
                </c:pt>
                <c:pt idx="4">
                  <c:v>3575</c:v>
                </c:pt>
                <c:pt idx="5">
                  <c:v>3677</c:v>
                </c:pt>
                <c:pt idx="6">
                  <c:v>6313</c:v>
                </c:pt>
                <c:pt idx="7">
                  <c:v>7328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8-48AB-B9FF-82327080588C}"/>
            </c:ext>
          </c:extLst>
        </c:ser>
        <c:ser>
          <c:idx val="1"/>
          <c:order val="1"/>
          <c:tx>
            <c:strRef>
              <c:f>'Table 8.74'!$S$92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8.74'!$Y$93:$Y$100</c:f>
              <c:numCache>
                <c:formatCode>#,##0</c:formatCode>
                <c:ptCount val="8"/>
                <c:pt idx="0">
                  <c:v>4779</c:v>
                </c:pt>
                <c:pt idx="1">
                  <c:v>9824</c:v>
                </c:pt>
                <c:pt idx="2">
                  <c:v>1910</c:v>
                </c:pt>
                <c:pt idx="3">
                  <c:v>8445</c:v>
                </c:pt>
                <c:pt idx="4">
                  <c:v>10574</c:v>
                </c:pt>
                <c:pt idx="5">
                  <c:v>6333</c:v>
                </c:pt>
                <c:pt idx="6">
                  <c:v>720</c:v>
                </c:pt>
                <c:pt idx="7">
                  <c:v>3837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8-48AB-B9FF-823270805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8.74'!$U$8:$Y$8</c:f>
              <c:numCache>
                <c:formatCode>#,##0</c:formatCode>
                <c:ptCount val="5"/>
                <c:pt idx="1">
                  <c:v>41904.089999999997</c:v>
                </c:pt>
                <c:pt idx="2">
                  <c:v>43259.41</c:v>
                </c:pt>
                <c:pt idx="3">
                  <c:v>43437.02</c:v>
                </c:pt>
                <c:pt idx="4">
                  <c:v>44441.26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A-4195-A7E1-9CD58FDC6A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A-4195-A7E1-9CD58FDC6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8.74'!$V$4:$Z$4</c:f>
              <c:numCache>
                <c:formatCode>#,##0</c:formatCode>
                <c:ptCount val="5"/>
                <c:pt idx="0">
                  <c:v>134580</c:v>
                </c:pt>
                <c:pt idx="1">
                  <c:v>140842</c:v>
                </c:pt>
                <c:pt idx="2">
                  <c:v>151727</c:v>
                </c:pt>
                <c:pt idx="3">
                  <c:v>159183</c:v>
                </c:pt>
                <c:pt idx="4">
                  <c:v>166603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3-402B-8DCF-1E3CAC06BFFB}"/>
            </c:ext>
          </c:extLst>
        </c:ser>
        <c:ser>
          <c:idx val="1"/>
          <c:order val="1"/>
          <c:tx>
            <c:strRef>
              <c:f>'Table 8.74'!$S$7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8.74'!$V$7:$Z$7</c:f>
              <c:numCache>
                <c:formatCode>#,##0</c:formatCode>
                <c:ptCount val="5"/>
                <c:pt idx="0">
                  <c:v>99494</c:v>
                </c:pt>
                <c:pt idx="1">
                  <c:v>104342</c:v>
                </c:pt>
                <c:pt idx="2">
                  <c:v>109820</c:v>
                </c:pt>
                <c:pt idx="3">
                  <c:v>114201</c:v>
                </c:pt>
                <c:pt idx="4">
                  <c:v>118848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3-402B-8DCF-1E3CAC06BFFB}"/>
            </c:ext>
          </c:extLst>
        </c:ser>
        <c:ser>
          <c:idx val="2"/>
          <c:order val="2"/>
          <c:tx>
            <c:strRef>
              <c:f>'Table 8.74'!$S$11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8.74'!$V$11:$Z$11</c:f>
              <c:numCache>
                <c:formatCode>#,##0</c:formatCode>
                <c:ptCount val="5"/>
                <c:pt idx="0">
                  <c:v>122573</c:v>
                </c:pt>
                <c:pt idx="1">
                  <c:v>127724</c:v>
                </c:pt>
                <c:pt idx="2">
                  <c:v>137318</c:v>
                </c:pt>
                <c:pt idx="3">
                  <c:v>144013</c:v>
                </c:pt>
                <c:pt idx="4">
                  <c:v>150479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63-402B-8DCF-1E3CAC06BFFB}"/>
            </c:ext>
          </c:extLst>
        </c:ser>
        <c:ser>
          <c:idx val="3"/>
          <c:order val="3"/>
          <c:tx>
            <c:strRef>
              <c:f>'Table 8.74'!$S$12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8.74'!$V$12:$Z$12</c:f>
              <c:numCache>
                <c:formatCode>#,##0</c:formatCode>
                <c:ptCount val="5"/>
                <c:pt idx="0">
                  <c:v>12007</c:v>
                </c:pt>
                <c:pt idx="1">
                  <c:v>13118</c:v>
                </c:pt>
                <c:pt idx="2">
                  <c:v>14409</c:v>
                </c:pt>
                <c:pt idx="3">
                  <c:v>15170</c:v>
                </c:pt>
                <c:pt idx="4">
                  <c:v>16118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63-402B-8DCF-1E3CAC06B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8.74'!$AB$15:$AB$33</c:f>
              <c:numCache>
                <c:formatCode>0.0%</c:formatCode>
                <c:ptCount val="19"/>
                <c:pt idx="0">
                  <c:v>3.1932198099674076E-3</c:v>
                </c:pt>
                <c:pt idx="1">
                  <c:v>7.2027514510543031E-4</c:v>
                </c:pt>
                <c:pt idx="2">
                  <c:v>7.0022748689999581E-2</c:v>
                </c:pt>
                <c:pt idx="3">
                  <c:v>6.9566574431432805E-3</c:v>
                </c:pt>
                <c:pt idx="4">
                  <c:v>8.1991320684501476E-2</c:v>
                </c:pt>
                <c:pt idx="5">
                  <c:v>4.2436210632461599E-2</c:v>
                </c:pt>
                <c:pt idx="6">
                  <c:v>0.10129469457332702</c:v>
                </c:pt>
                <c:pt idx="7">
                  <c:v>6.2519882595151344E-2</c:v>
                </c:pt>
                <c:pt idx="8">
                  <c:v>5.7165837349867653E-2</c:v>
                </c:pt>
                <c:pt idx="9">
                  <c:v>1.3235055791312282E-2</c:v>
                </c:pt>
                <c:pt idx="10">
                  <c:v>4.2088077645660645E-2</c:v>
                </c:pt>
                <c:pt idx="11">
                  <c:v>1.5804037142188317E-2</c:v>
                </c:pt>
                <c:pt idx="12">
                  <c:v>5.9944898951399435E-2</c:v>
                </c:pt>
                <c:pt idx="13">
                  <c:v>0.11275307167337924</c:v>
                </c:pt>
                <c:pt idx="14">
                  <c:v>6.8894317629334401E-2</c:v>
                </c:pt>
                <c:pt idx="15">
                  <c:v>4.7238044933164469E-2</c:v>
                </c:pt>
                <c:pt idx="16">
                  <c:v>0.12654634070214821</c:v>
                </c:pt>
                <c:pt idx="17">
                  <c:v>1.6440280187031447E-2</c:v>
                </c:pt>
                <c:pt idx="18">
                  <c:v>3.5647617389842921E-2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4-418A-90BC-93EBE876B48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D4-418A-90BC-93EBE876B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8.74'!$Z$44:$Z$60</c:f>
              <c:numCache>
                <c:formatCode>#,##0</c:formatCode>
                <c:ptCount val="17"/>
                <c:pt idx="0">
                  <c:v>18</c:v>
                </c:pt>
                <c:pt idx="1">
                  <c:v>1272</c:v>
                </c:pt>
                <c:pt idx="2">
                  <c:v>4262</c:v>
                </c:pt>
                <c:pt idx="3">
                  <c:v>8775</c:v>
                </c:pt>
                <c:pt idx="4">
                  <c:v>11852</c:v>
                </c:pt>
                <c:pt idx="5">
                  <c:v>12984</c:v>
                </c:pt>
                <c:pt idx="6">
                  <c:v>12478</c:v>
                </c:pt>
                <c:pt idx="7">
                  <c:v>9404</c:v>
                </c:pt>
                <c:pt idx="8">
                  <c:v>7997</c:v>
                </c:pt>
                <c:pt idx="9">
                  <c:v>6535</c:v>
                </c:pt>
                <c:pt idx="10">
                  <c:v>5543</c:v>
                </c:pt>
                <c:pt idx="11">
                  <c:v>3915</c:v>
                </c:pt>
                <c:pt idx="12">
                  <c:v>1807</c:v>
                </c:pt>
                <c:pt idx="13">
                  <c:v>546</c:v>
                </c:pt>
                <c:pt idx="14">
                  <c:v>208</c:v>
                </c:pt>
                <c:pt idx="15">
                  <c:v>57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C-414E-9513-1C7B315632FB}"/>
            </c:ext>
          </c:extLst>
        </c:ser>
        <c:ser>
          <c:idx val="1"/>
          <c:order val="1"/>
          <c:tx>
            <c:strRef>
              <c:f>'Table 8.74'!$S$62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8.74'!$Z$63:$Z$79</c:f>
              <c:numCache>
                <c:formatCode>#,##0</c:formatCode>
                <c:ptCount val="17"/>
                <c:pt idx="0">
                  <c:v>22</c:v>
                </c:pt>
                <c:pt idx="1">
                  <c:v>1532</c:v>
                </c:pt>
                <c:pt idx="2">
                  <c:v>4532</c:v>
                </c:pt>
                <c:pt idx="3">
                  <c:v>8243</c:v>
                </c:pt>
                <c:pt idx="4">
                  <c:v>10922</c:v>
                </c:pt>
                <c:pt idx="5">
                  <c:v>11578</c:v>
                </c:pt>
                <c:pt idx="6">
                  <c:v>10065</c:v>
                </c:pt>
                <c:pt idx="7">
                  <c:v>7964</c:v>
                </c:pt>
                <c:pt idx="8">
                  <c:v>7626</c:v>
                </c:pt>
                <c:pt idx="9">
                  <c:v>6192</c:v>
                </c:pt>
                <c:pt idx="10">
                  <c:v>4991</c:v>
                </c:pt>
                <c:pt idx="11">
                  <c:v>3249</c:v>
                </c:pt>
                <c:pt idx="12">
                  <c:v>1279</c:v>
                </c:pt>
                <c:pt idx="13">
                  <c:v>386</c:v>
                </c:pt>
                <c:pt idx="14">
                  <c:v>137</c:v>
                </c:pt>
                <c:pt idx="15">
                  <c:v>87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C-414E-9513-1C7B31563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8.74'!$Z$83:$Z$90</c:f>
              <c:numCache>
                <c:formatCode>#,##0</c:formatCode>
                <c:ptCount val="8"/>
                <c:pt idx="0">
                  <c:v>7172</c:v>
                </c:pt>
                <c:pt idx="1">
                  <c:v>7941</c:v>
                </c:pt>
                <c:pt idx="2">
                  <c:v>11662</c:v>
                </c:pt>
                <c:pt idx="3">
                  <c:v>3542</c:v>
                </c:pt>
                <c:pt idx="4">
                  <c:v>3675</c:v>
                </c:pt>
                <c:pt idx="5">
                  <c:v>3839</c:v>
                </c:pt>
                <c:pt idx="6">
                  <c:v>6551</c:v>
                </c:pt>
                <c:pt idx="7">
                  <c:v>7674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8-4846-BDEA-70ADC61CB6F1}"/>
            </c:ext>
          </c:extLst>
        </c:ser>
        <c:ser>
          <c:idx val="1"/>
          <c:order val="1"/>
          <c:tx>
            <c:strRef>
              <c:f>'Table 8.74'!$S$92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8.74'!$Z$93:$Z$100</c:f>
              <c:numCache>
                <c:formatCode>#,##0</c:formatCode>
                <c:ptCount val="8"/>
                <c:pt idx="0">
                  <c:v>5048</c:v>
                </c:pt>
                <c:pt idx="1">
                  <c:v>10481</c:v>
                </c:pt>
                <c:pt idx="2">
                  <c:v>1959</c:v>
                </c:pt>
                <c:pt idx="3">
                  <c:v>9170</c:v>
                </c:pt>
                <c:pt idx="4">
                  <c:v>10803</c:v>
                </c:pt>
                <c:pt idx="5">
                  <c:v>6459</c:v>
                </c:pt>
                <c:pt idx="6">
                  <c:v>765</c:v>
                </c:pt>
                <c:pt idx="7">
                  <c:v>4140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8-4846-BDEA-70ADC61CB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8.8'!$Y$83:$Y$90</c:f>
              <c:numCache>
                <c:formatCode>#,##0</c:formatCode>
                <c:ptCount val="8"/>
                <c:pt idx="0">
                  <c:v>368</c:v>
                </c:pt>
                <c:pt idx="1">
                  <c:v>318</c:v>
                </c:pt>
                <c:pt idx="2">
                  <c:v>669</c:v>
                </c:pt>
                <c:pt idx="3">
                  <c:v>170</c:v>
                </c:pt>
                <c:pt idx="4">
                  <c:v>99</c:v>
                </c:pt>
                <c:pt idx="5">
                  <c:v>162</c:v>
                </c:pt>
                <c:pt idx="6">
                  <c:v>443</c:v>
                </c:pt>
                <c:pt idx="7">
                  <c:v>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5D-4463-B931-9B7D2173106C}"/>
            </c:ext>
          </c:extLst>
        </c:ser>
        <c:ser>
          <c:idx val="1"/>
          <c:order val="1"/>
          <c:tx>
            <c:strRef>
              <c:f>'Table 8.8'!$S$92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8.8'!$Y$93:$Y$100</c:f>
              <c:numCache>
                <c:formatCode>#,##0</c:formatCode>
                <c:ptCount val="8"/>
                <c:pt idx="0">
                  <c:v>251</c:v>
                </c:pt>
                <c:pt idx="1">
                  <c:v>664</c:v>
                </c:pt>
                <c:pt idx="2">
                  <c:v>136</c:v>
                </c:pt>
                <c:pt idx="3">
                  <c:v>528</c:v>
                </c:pt>
                <c:pt idx="4">
                  <c:v>533</c:v>
                </c:pt>
                <c:pt idx="5">
                  <c:v>341</c:v>
                </c:pt>
                <c:pt idx="6">
                  <c:v>37</c:v>
                </c:pt>
                <c:pt idx="7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5D-4463-B931-9B7D21731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8.74'!$V$8:$Z$8</c:f>
              <c:numCache>
                <c:formatCode>#,##0</c:formatCode>
                <c:ptCount val="5"/>
                <c:pt idx="0">
                  <c:v>41904.089999999997</c:v>
                </c:pt>
                <c:pt idx="1">
                  <c:v>43259.41</c:v>
                </c:pt>
                <c:pt idx="2">
                  <c:v>43437.02</c:v>
                </c:pt>
                <c:pt idx="3">
                  <c:v>44441.26</c:v>
                </c:pt>
                <c:pt idx="4">
                  <c:v>45388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C7-4128-B295-24DD251493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C7-4128-B295-24DD25149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8.75'!$U$4:$Y$4</c:f>
              <c:numCache>
                <c:formatCode>#,##0</c:formatCode>
                <c:ptCount val="5"/>
                <c:pt idx="1">
                  <c:v>29561</c:v>
                </c:pt>
                <c:pt idx="2">
                  <c:v>29682</c:v>
                </c:pt>
                <c:pt idx="3">
                  <c:v>30844</c:v>
                </c:pt>
                <c:pt idx="4">
                  <c:v>32190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8-4CB0-BF92-EA99B7F8F1E3}"/>
            </c:ext>
          </c:extLst>
        </c:ser>
        <c:ser>
          <c:idx val="1"/>
          <c:order val="1"/>
          <c:tx>
            <c:strRef>
              <c:f>'Table 8.75'!$S$7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8.75'!$U$7:$Y$7</c:f>
              <c:numCache>
                <c:formatCode>#,##0</c:formatCode>
                <c:ptCount val="5"/>
                <c:pt idx="1">
                  <c:v>21024</c:v>
                </c:pt>
                <c:pt idx="2">
                  <c:v>21279</c:v>
                </c:pt>
                <c:pt idx="3">
                  <c:v>21867</c:v>
                </c:pt>
                <c:pt idx="4">
                  <c:v>22654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18-4CB0-BF92-EA99B7F8F1E3}"/>
            </c:ext>
          </c:extLst>
        </c:ser>
        <c:ser>
          <c:idx val="2"/>
          <c:order val="2"/>
          <c:tx>
            <c:strRef>
              <c:f>'Table 8.75'!$S$11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8.75'!$U$11:$Y$11</c:f>
              <c:numCache>
                <c:formatCode>#,##0</c:formatCode>
                <c:ptCount val="5"/>
                <c:pt idx="1">
                  <c:v>27056</c:v>
                </c:pt>
                <c:pt idx="2">
                  <c:v>27148</c:v>
                </c:pt>
                <c:pt idx="3">
                  <c:v>28216</c:v>
                </c:pt>
                <c:pt idx="4">
                  <c:v>29479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8-4CB0-BF92-EA99B7F8F1E3}"/>
            </c:ext>
          </c:extLst>
        </c:ser>
        <c:ser>
          <c:idx val="3"/>
          <c:order val="3"/>
          <c:tx>
            <c:strRef>
              <c:f>'Table 8.75'!$S$12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8.75'!$U$12:$Y$12</c:f>
              <c:numCache>
                <c:formatCode>#,##0</c:formatCode>
                <c:ptCount val="5"/>
                <c:pt idx="1">
                  <c:v>2507</c:v>
                </c:pt>
                <c:pt idx="2">
                  <c:v>2536</c:v>
                </c:pt>
                <c:pt idx="3">
                  <c:v>2628</c:v>
                </c:pt>
                <c:pt idx="4">
                  <c:v>2712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18-4CB0-BF92-EA99B7F8F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8.75'!$AB$15:$AB$33</c:f>
              <c:numCache>
                <c:formatCode>0.0%</c:formatCode>
                <c:ptCount val="19"/>
                <c:pt idx="0">
                  <c:v>1.5029784634183595E-2</c:v>
                </c:pt>
                <c:pt idx="1">
                  <c:v>2.993737589735757E-3</c:v>
                </c:pt>
                <c:pt idx="2">
                  <c:v>7.8600885901939824E-2</c:v>
                </c:pt>
                <c:pt idx="3">
                  <c:v>7.9120207728730716E-3</c:v>
                </c:pt>
                <c:pt idx="4">
                  <c:v>7.6767985336795477E-2</c:v>
                </c:pt>
                <c:pt idx="5">
                  <c:v>2.9387505727814265E-2</c:v>
                </c:pt>
                <c:pt idx="6">
                  <c:v>0.10817168168626852</c:v>
                </c:pt>
                <c:pt idx="7">
                  <c:v>7.5362761570184816E-2</c:v>
                </c:pt>
                <c:pt idx="8">
                  <c:v>4.3775775164197339E-2</c:v>
                </c:pt>
                <c:pt idx="9">
                  <c:v>5.6208950664426455E-3</c:v>
                </c:pt>
                <c:pt idx="10">
                  <c:v>3.5680464334809835E-2</c:v>
                </c:pt>
                <c:pt idx="11">
                  <c:v>1.3044142355277226E-2</c:v>
                </c:pt>
                <c:pt idx="12">
                  <c:v>4.6097449213380173E-2</c:v>
                </c:pt>
                <c:pt idx="13">
                  <c:v>6.8581029479150762E-2</c:v>
                </c:pt>
                <c:pt idx="14">
                  <c:v>0.10123720788147243</c:v>
                </c:pt>
                <c:pt idx="15">
                  <c:v>6.3418359553994191E-2</c:v>
                </c:pt>
                <c:pt idx="16">
                  <c:v>0.14259966396822973</c:v>
                </c:pt>
                <c:pt idx="17">
                  <c:v>1.5457461432717276E-2</c:v>
                </c:pt>
                <c:pt idx="18">
                  <c:v>3.3389338628379409E-2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5-4802-9511-A1A02A6487B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5-4802-9511-A1A02A648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8.75'!$Y$44:$Y$60</c:f>
              <c:numCache>
                <c:formatCode>#,##0</c:formatCode>
                <c:ptCount val="17"/>
                <c:pt idx="0">
                  <c:v>11</c:v>
                </c:pt>
                <c:pt idx="1">
                  <c:v>473</c:v>
                </c:pt>
                <c:pt idx="2">
                  <c:v>1132</c:v>
                </c:pt>
                <c:pt idx="3">
                  <c:v>1692</c:v>
                </c:pt>
                <c:pt idx="4">
                  <c:v>1960</c:v>
                </c:pt>
                <c:pt idx="5">
                  <c:v>1909</c:v>
                </c:pt>
                <c:pt idx="6">
                  <c:v>1692</c:v>
                </c:pt>
                <c:pt idx="7">
                  <c:v>1476</c:v>
                </c:pt>
                <c:pt idx="8">
                  <c:v>1565</c:v>
                </c:pt>
                <c:pt idx="9">
                  <c:v>1331</c:v>
                </c:pt>
                <c:pt idx="10">
                  <c:v>1331</c:v>
                </c:pt>
                <c:pt idx="11">
                  <c:v>995</c:v>
                </c:pt>
                <c:pt idx="12">
                  <c:v>532</c:v>
                </c:pt>
                <c:pt idx="13">
                  <c:v>215</c:v>
                </c:pt>
                <c:pt idx="14">
                  <c:v>47</c:v>
                </c:pt>
                <c:pt idx="15">
                  <c:v>37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1-4D4D-97AF-0C8B08CC3688}"/>
            </c:ext>
          </c:extLst>
        </c:ser>
        <c:ser>
          <c:idx val="1"/>
          <c:order val="1"/>
          <c:tx>
            <c:strRef>
              <c:f>'Table 8.75'!$S$62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8.75'!$Y$63:$Y$79</c:f>
              <c:numCache>
                <c:formatCode>#,##0</c:formatCode>
                <c:ptCount val="17"/>
                <c:pt idx="0">
                  <c:v>17</c:v>
                </c:pt>
                <c:pt idx="1">
                  <c:v>481</c:v>
                </c:pt>
                <c:pt idx="2">
                  <c:v>1152</c:v>
                </c:pt>
                <c:pt idx="3">
                  <c:v>1551</c:v>
                </c:pt>
                <c:pt idx="4">
                  <c:v>1836</c:v>
                </c:pt>
                <c:pt idx="5">
                  <c:v>1783</c:v>
                </c:pt>
                <c:pt idx="6">
                  <c:v>1531</c:v>
                </c:pt>
                <c:pt idx="7">
                  <c:v>1526</c:v>
                </c:pt>
                <c:pt idx="8">
                  <c:v>1581</c:v>
                </c:pt>
                <c:pt idx="9">
                  <c:v>1402</c:v>
                </c:pt>
                <c:pt idx="10">
                  <c:v>1321</c:v>
                </c:pt>
                <c:pt idx="11">
                  <c:v>919</c:v>
                </c:pt>
                <c:pt idx="12">
                  <c:v>379</c:v>
                </c:pt>
                <c:pt idx="13">
                  <c:v>140</c:v>
                </c:pt>
                <c:pt idx="14">
                  <c:v>62</c:v>
                </c:pt>
                <c:pt idx="15">
                  <c:v>23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1-4D4D-97AF-0C8B08CC3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8.75'!$Y$83:$Y$90</c:f>
              <c:numCache>
                <c:formatCode>#,##0</c:formatCode>
                <c:ptCount val="8"/>
                <c:pt idx="0">
                  <c:v>1403</c:v>
                </c:pt>
                <c:pt idx="1">
                  <c:v>1147</c:v>
                </c:pt>
                <c:pt idx="2">
                  <c:v>2356</c:v>
                </c:pt>
                <c:pt idx="3">
                  <c:v>801</c:v>
                </c:pt>
                <c:pt idx="4">
                  <c:v>467</c:v>
                </c:pt>
                <c:pt idx="5">
                  <c:v>683</c:v>
                </c:pt>
                <c:pt idx="6">
                  <c:v>1394</c:v>
                </c:pt>
                <c:pt idx="7">
                  <c:v>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6-49CB-8FC2-12E791AC2384}"/>
            </c:ext>
          </c:extLst>
        </c:ser>
        <c:ser>
          <c:idx val="1"/>
          <c:order val="1"/>
          <c:tx>
            <c:strRef>
              <c:f>'Table 8.75'!$S$92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8.75'!$Y$93:$Y$100</c:f>
              <c:numCache>
                <c:formatCode>#,##0</c:formatCode>
                <c:ptCount val="8"/>
                <c:pt idx="0">
                  <c:v>840</c:v>
                </c:pt>
                <c:pt idx="1">
                  <c:v>2081</c:v>
                </c:pt>
                <c:pt idx="2">
                  <c:v>383</c:v>
                </c:pt>
                <c:pt idx="3">
                  <c:v>1821</c:v>
                </c:pt>
                <c:pt idx="4">
                  <c:v>1986</c:v>
                </c:pt>
                <c:pt idx="5">
                  <c:v>1338</c:v>
                </c:pt>
                <c:pt idx="6">
                  <c:v>112</c:v>
                </c:pt>
                <c:pt idx="7">
                  <c:v>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D6-49CB-8FC2-12E791AC2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8.75'!$U$8:$Y$8</c:f>
              <c:numCache>
                <c:formatCode>#,##0</c:formatCode>
                <c:ptCount val="5"/>
                <c:pt idx="1">
                  <c:v>39997</c:v>
                </c:pt>
                <c:pt idx="2">
                  <c:v>40669.5</c:v>
                </c:pt>
                <c:pt idx="3">
                  <c:v>40485</c:v>
                </c:pt>
                <c:pt idx="4">
                  <c:v>42071.02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F-4EC9-9354-FA8C4B3E76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F-4EC9-9354-FA8C4B3E7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8.75'!$V$4:$Z$4</c:f>
              <c:numCache>
                <c:formatCode>#,##0</c:formatCode>
                <c:ptCount val="5"/>
                <c:pt idx="0">
                  <c:v>29561</c:v>
                </c:pt>
                <c:pt idx="1">
                  <c:v>29682</c:v>
                </c:pt>
                <c:pt idx="2">
                  <c:v>30844</c:v>
                </c:pt>
                <c:pt idx="3">
                  <c:v>32190</c:v>
                </c:pt>
                <c:pt idx="4">
                  <c:v>32735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11-4C05-AFE7-7B357AB50C04}"/>
            </c:ext>
          </c:extLst>
        </c:ser>
        <c:ser>
          <c:idx val="1"/>
          <c:order val="1"/>
          <c:tx>
            <c:strRef>
              <c:f>'Table 8.75'!$S$7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8.75'!$V$7:$Z$7</c:f>
              <c:numCache>
                <c:formatCode>#,##0</c:formatCode>
                <c:ptCount val="5"/>
                <c:pt idx="0">
                  <c:v>21024</c:v>
                </c:pt>
                <c:pt idx="1">
                  <c:v>21279</c:v>
                </c:pt>
                <c:pt idx="2">
                  <c:v>21867</c:v>
                </c:pt>
                <c:pt idx="3">
                  <c:v>22654</c:v>
                </c:pt>
                <c:pt idx="4">
                  <c:v>22978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11-4C05-AFE7-7B357AB50C04}"/>
            </c:ext>
          </c:extLst>
        </c:ser>
        <c:ser>
          <c:idx val="2"/>
          <c:order val="2"/>
          <c:tx>
            <c:strRef>
              <c:f>'Table 8.75'!$S$11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8.75'!$V$11:$Z$11</c:f>
              <c:numCache>
                <c:formatCode>#,##0</c:formatCode>
                <c:ptCount val="5"/>
                <c:pt idx="0">
                  <c:v>27056</c:v>
                </c:pt>
                <c:pt idx="1">
                  <c:v>27148</c:v>
                </c:pt>
                <c:pt idx="2">
                  <c:v>28216</c:v>
                </c:pt>
                <c:pt idx="3">
                  <c:v>29479</c:v>
                </c:pt>
                <c:pt idx="4">
                  <c:v>30057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11-4C05-AFE7-7B357AB50C04}"/>
            </c:ext>
          </c:extLst>
        </c:ser>
        <c:ser>
          <c:idx val="3"/>
          <c:order val="3"/>
          <c:tx>
            <c:strRef>
              <c:f>'Table 8.75'!$S$12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8.75'!$V$12:$Z$12</c:f>
              <c:numCache>
                <c:formatCode>#,##0</c:formatCode>
                <c:ptCount val="5"/>
                <c:pt idx="0">
                  <c:v>2507</c:v>
                </c:pt>
                <c:pt idx="1">
                  <c:v>2536</c:v>
                </c:pt>
                <c:pt idx="2">
                  <c:v>2628</c:v>
                </c:pt>
                <c:pt idx="3">
                  <c:v>2712</c:v>
                </c:pt>
                <c:pt idx="4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11-4C05-AFE7-7B357AB50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8.75'!$AB$15:$AB$33</c:f>
              <c:numCache>
                <c:formatCode>0.0%</c:formatCode>
                <c:ptCount val="19"/>
                <c:pt idx="0">
                  <c:v>1.5029784634183595E-2</c:v>
                </c:pt>
                <c:pt idx="1">
                  <c:v>2.993737589735757E-3</c:v>
                </c:pt>
                <c:pt idx="2">
                  <c:v>7.8600885901939824E-2</c:v>
                </c:pt>
                <c:pt idx="3">
                  <c:v>7.9120207728730716E-3</c:v>
                </c:pt>
                <c:pt idx="4">
                  <c:v>7.6767985336795477E-2</c:v>
                </c:pt>
                <c:pt idx="5">
                  <c:v>2.9387505727814265E-2</c:v>
                </c:pt>
                <c:pt idx="6">
                  <c:v>0.10817168168626852</c:v>
                </c:pt>
                <c:pt idx="7">
                  <c:v>7.5362761570184816E-2</c:v>
                </c:pt>
                <c:pt idx="8">
                  <c:v>4.3775775164197339E-2</c:v>
                </c:pt>
                <c:pt idx="9">
                  <c:v>5.6208950664426455E-3</c:v>
                </c:pt>
                <c:pt idx="10">
                  <c:v>3.5680464334809835E-2</c:v>
                </c:pt>
                <c:pt idx="11">
                  <c:v>1.3044142355277226E-2</c:v>
                </c:pt>
                <c:pt idx="12">
                  <c:v>4.6097449213380173E-2</c:v>
                </c:pt>
                <c:pt idx="13">
                  <c:v>6.8581029479150762E-2</c:v>
                </c:pt>
                <c:pt idx="14">
                  <c:v>0.10123720788147243</c:v>
                </c:pt>
                <c:pt idx="15">
                  <c:v>6.3418359553994191E-2</c:v>
                </c:pt>
                <c:pt idx="16">
                  <c:v>0.14259966396822973</c:v>
                </c:pt>
                <c:pt idx="17">
                  <c:v>1.5457461432717276E-2</c:v>
                </c:pt>
                <c:pt idx="18">
                  <c:v>3.3389338628379409E-2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1-48B1-AC6C-0321CEBFB9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1-48B1-AC6C-0321CEBFB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8.75'!$Z$44:$Z$60</c:f>
              <c:numCache>
                <c:formatCode>#,##0</c:formatCode>
                <c:ptCount val="17"/>
                <c:pt idx="0">
                  <c:v>12</c:v>
                </c:pt>
                <c:pt idx="1">
                  <c:v>443</c:v>
                </c:pt>
                <c:pt idx="2">
                  <c:v>1134</c:v>
                </c:pt>
                <c:pt idx="3">
                  <c:v>1574</c:v>
                </c:pt>
                <c:pt idx="4">
                  <c:v>1993</c:v>
                </c:pt>
                <c:pt idx="5">
                  <c:v>1921</c:v>
                </c:pt>
                <c:pt idx="6">
                  <c:v>1675</c:v>
                </c:pt>
                <c:pt idx="7">
                  <c:v>1484</c:v>
                </c:pt>
                <c:pt idx="8">
                  <c:v>1533</c:v>
                </c:pt>
                <c:pt idx="9">
                  <c:v>1369</c:v>
                </c:pt>
                <c:pt idx="10">
                  <c:v>1330</c:v>
                </c:pt>
                <c:pt idx="11">
                  <c:v>1011</c:v>
                </c:pt>
                <c:pt idx="12">
                  <c:v>586</c:v>
                </c:pt>
                <c:pt idx="13">
                  <c:v>231</c:v>
                </c:pt>
                <c:pt idx="14">
                  <c:v>61</c:v>
                </c:pt>
                <c:pt idx="15">
                  <c:v>22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A-4A83-92E5-F630B2BC9EEB}"/>
            </c:ext>
          </c:extLst>
        </c:ser>
        <c:ser>
          <c:idx val="1"/>
          <c:order val="1"/>
          <c:tx>
            <c:strRef>
              <c:f>'Table 8.75'!$S$62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8.75'!$Z$63:$Z$79</c:f>
              <c:numCache>
                <c:formatCode>#,##0</c:formatCode>
                <c:ptCount val="17"/>
                <c:pt idx="0">
                  <c:v>26</c:v>
                </c:pt>
                <c:pt idx="1">
                  <c:v>495</c:v>
                </c:pt>
                <c:pt idx="2">
                  <c:v>1195</c:v>
                </c:pt>
                <c:pt idx="3">
                  <c:v>1605</c:v>
                </c:pt>
                <c:pt idx="4">
                  <c:v>1961</c:v>
                </c:pt>
                <c:pt idx="5">
                  <c:v>1829</c:v>
                </c:pt>
                <c:pt idx="6">
                  <c:v>1644</c:v>
                </c:pt>
                <c:pt idx="7">
                  <c:v>1520</c:v>
                </c:pt>
                <c:pt idx="8">
                  <c:v>1579</c:v>
                </c:pt>
                <c:pt idx="9">
                  <c:v>1503</c:v>
                </c:pt>
                <c:pt idx="10">
                  <c:v>1352</c:v>
                </c:pt>
                <c:pt idx="11">
                  <c:v>943</c:v>
                </c:pt>
                <c:pt idx="12">
                  <c:v>418</c:v>
                </c:pt>
                <c:pt idx="13">
                  <c:v>144</c:v>
                </c:pt>
                <c:pt idx="14">
                  <c:v>59</c:v>
                </c:pt>
                <c:pt idx="15">
                  <c:v>32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0A-4A83-92E5-F630B2BC9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8.75'!$Z$83:$Z$90</c:f>
              <c:numCache>
                <c:formatCode>#,##0</c:formatCode>
                <c:ptCount val="8"/>
                <c:pt idx="0">
                  <c:v>1392</c:v>
                </c:pt>
                <c:pt idx="1">
                  <c:v>1182</c:v>
                </c:pt>
                <c:pt idx="2">
                  <c:v>2461</c:v>
                </c:pt>
                <c:pt idx="3">
                  <c:v>794</c:v>
                </c:pt>
                <c:pt idx="4">
                  <c:v>447</c:v>
                </c:pt>
                <c:pt idx="5">
                  <c:v>669</c:v>
                </c:pt>
                <c:pt idx="6">
                  <c:v>1439</c:v>
                </c:pt>
                <c:pt idx="7">
                  <c:v>1734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4-4905-9F79-2357FB18E0A8}"/>
            </c:ext>
          </c:extLst>
        </c:ser>
        <c:ser>
          <c:idx val="1"/>
          <c:order val="1"/>
          <c:tx>
            <c:strRef>
              <c:f>'Table 8.75'!$S$92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8.75'!$Z$93:$Z$100</c:f>
              <c:numCache>
                <c:formatCode>#,##0</c:formatCode>
                <c:ptCount val="8"/>
                <c:pt idx="0">
                  <c:v>884</c:v>
                </c:pt>
                <c:pt idx="1">
                  <c:v>2154</c:v>
                </c:pt>
                <c:pt idx="2">
                  <c:v>368</c:v>
                </c:pt>
                <c:pt idx="3">
                  <c:v>1954</c:v>
                </c:pt>
                <c:pt idx="4">
                  <c:v>2011</c:v>
                </c:pt>
                <c:pt idx="5">
                  <c:v>1360</c:v>
                </c:pt>
                <c:pt idx="6">
                  <c:v>111</c:v>
                </c:pt>
                <c:pt idx="7">
                  <c:v>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84-4905-9F79-2357FB18E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8.8'!$U$8:$Y$8</c:f>
              <c:numCache>
                <c:formatCode>#,##0</c:formatCode>
                <c:ptCount val="5"/>
                <c:pt idx="1">
                  <c:v>32766</c:v>
                </c:pt>
                <c:pt idx="2">
                  <c:v>34150.300000000003</c:v>
                </c:pt>
                <c:pt idx="3">
                  <c:v>35908</c:v>
                </c:pt>
                <c:pt idx="4">
                  <c:v>38571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1-4B99-BC96-2E0F40BFEF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11-4B99-BC96-2E0F40BFE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8.75'!$V$8:$Z$8</c:f>
              <c:numCache>
                <c:formatCode>#,##0</c:formatCode>
                <c:ptCount val="5"/>
                <c:pt idx="0">
                  <c:v>39997</c:v>
                </c:pt>
                <c:pt idx="1">
                  <c:v>40669.5</c:v>
                </c:pt>
                <c:pt idx="2">
                  <c:v>40485</c:v>
                </c:pt>
                <c:pt idx="3">
                  <c:v>42071.02</c:v>
                </c:pt>
                <c:pt idx="4">
                  <c:v>43434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AD-42B9-9AC3-067211AA61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AD-42B9-9AC3-067211AA6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8.76'!$U$4:$Y$4</c:f>
              <c:numCache>
                <c:formatCode>#,##0</c:formatCode>
                <c:ptCount val="5"/>
                <c:pt idx="1">
                  <c:v>152992</c:v>
                </c:pt>
                <c:pt idx="2">
                  <c:v>163298</c:v>
                </c:pt>
                <c:pt idx="3">
                  <c:v>180453</c:v>
                </c:pt>
                <c:pt idx="4">
                  <c:v>195343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9-48AF-9CE6-B0277350F762}"/>
            </c:ext>
          </c:extLst>
        </c:ser>
        <c:ser>
          <c:idx val="1"/>
          <c:order val="1"/>
          <c:tx>
            <c:strRef>
              <c:f>'Table 8.76'!$S$7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8.76'!$U$7:$Y$7</c:f>
              <c:numCache>
                <c:formatCode>#,##0</c:formatCode>
                <c:ptCount val="5"/>
                <c:pt idx="1">
                  <c:v>111117</c:v>
                </c:pt>
                <c:pt idx="2">
                  <c:v>117290</c:v>
                </c:pt>
                <c:pt idx="3">
                  <c:v>126947</c:v>
                </c:pt>
                <c:pt idx="4">
                  <c:v>135901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69-48AF-9CE6-B0277350F762}"/>
            </c:ext>
          </c:extLst>
        </c:ser>
        <c:ser>
          <c:idx val="2"/>
          <c:order val="2"/>
          <c:tx>
            <c:strRef>
              <c:f>'Table 8.76'!$S$11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8.76'!$U$11:$Y$11</c:f>
              <c:numCache>
                <c:formatCode>#,##0</c:formatCode>
                <c:ptCount val="5"/>
                <c:pt idx="1">
                  <c:v>139434</c:v>
                </c:pt>
                <c:pt idx="2">
                  <c:v>147875</c:v>
                </c:pt>
                <c:pt idx="3">
                  <c:v>162996</c:v>
                </c:pt>
                <c:pt idx="4">
                  <c:v>176113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69-48AF-9CE6-B0277350F762}"/>
            </c:ext>
          </c:extLst>
        </c:ser>
        <c:ser>
          <c:idx val="3"/>
          <c:order val="3"/>
          <c:tx>
            <c:strRef>
              <c:f>'Table 8.76'!$S$12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8.76'!$U$12:$Y$12</c:f>
              <c:numCache>
                <c:formatCode>#,##0</c:formatCode>
                <c:ptCount val="5"/>
                <c:pt idx="1">
                  <c:v>13558</c:v>
                </c:pt>
                <c:pt idx="2">
                  <c:v>15423</c:v>
                </c:pt>
                <c:pt idx="3">
                  <c:v>17457</c:v>
                </c:pt>
                <c:pt idx="4">
                  <c:v>19230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69-48AF-9CE6-B0277350F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8.76'!$AB$15:$AB$33</c:f>
              <c:numCache>
                <c:formatCode>0.0%</c:formatCode>
                <c:ptCount val="19"/>
                <c:pt idx="0">
                  <c:v>5.0643764692580567E-3</c:v>
                </c:pt>
                <c:pt idx="1">
                  <c:v>1.2955381665543868E-3</c:v>
                </c:pt>
                <c:pt idx="2">
                  <c:v>5.3456260275973187E-2</c:v>
                </c:pt>
                <c:pt idx="3">
                  <c:v>8.4327757022994616E-3</c:v>
                </c:pt>
                <c:pt idx="4">
                  <c:v>6.0249591316596553E-2</c:v>
                </c:pt>
                <c:pt idx="5">
                  <c:v>4.1852949351524261E-2</c:v>
                </c:pt>
                <c:pt idx="6">
                  <c:v>9.1201175877550444E-2</c:v>
                </c:pt>
                <c:pt idx="7">
                  <c:v>6.2850089745462079E-2</c:v>
                </c:pt>
                <c:pt idx="8">
                  <c:v>7.879698681377699E-2</c:v>
                </c:pt>
                <c:pt idx="9">
                  <c:v>1.6300225659193375E-2</c:v>
                </c:pt>
                <c:pt idx="10">
                  <c:v>4.5701875468160381E-2</c:v>
                </c:pt>
                <c:pt idx="11">
                  <c:v>1.8081001757220858E-2</c:v>
                </c:pt>
                <c:pt idx="12">
                  <c:v>8.1708414402615573E-2</c:v>
                </c:pt>
                <c:pt idx="13">
                  <c:v>0.15522902759260743</c:v>
                </c:pt>
                <c:pt idx="14">
                  <c:v>5.8416993691906893E-2</c:v>
                </c:pt>
                <c:pt idx="15">
                  <c:v>3.9530402747483123E-2</c:v>
                </c:pt>
                <c:pt idx="16">
                  <c:v>0.10054318382037716</c:v>
                </c:pt>
                <c:pt idx="17">
                  <c:v>1.8104556996612755E-2</c:v>
                </c:pt>
                <c:pt idx="18">
                  <c:v>2.8925833973250669E-2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7-4D5C-A5EA-E485F88B8F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07-4D5C-A5EA-E485F88B8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8.76'!$Y$44:$Y$60</c:f>
              <c:numCache>
                <c:formatCode>#,##0</c:formatCode>
                <c:ptCount val="17"/>
                <c:pt idx="0">
                  <c:v>11</c:v>
                </c:pt>
                <c:pt idx="1">
                  <c:v>1220</c:v>
                </c:pt>
                <c:pt idx="2">
                  <c:v>5073</c:v>
                </c:pt>
                <c:pt idx="3">
                  <c:v>10365</c:v>
                </c:pt>
                <c:pt idx="4">
                  <c:v>14450</c:v>
                </c:pt>
                <c:pt idx="5">
                  <c:v>18437</c:v>
                </c:pt>
                <c:pt idx="6">
                  <c:v>18176</c:v>
                </c:pt>
                <c:pt idx="7">
                  <c:v>12478</c:v>
                </c:pt>
                <c:pt idx="8">
                  <c:v>9471</c:v>
                </c:pt>
                <c:pt idx="9">
                  <c:v>7275</c:v>
                </c:pt>
                <c:pt idx="10">
                  <c:v>5713</c:v>
                </c:pt>
                <c:pt idx="11">
                  <c:v>3553</c:v>
                </c:pt>
                <c:pt idx="12">
                  <c:v>1454</c:v>
                </c:pt>
                <c:pt idx="13">
                  <c:v>535</c:v>
                </c:pt>
                <c:pt idx="14">
                  <c:v>126</c:v>
                </c:pt>
                <c:pt idx="15">
                  <c:v>40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B-4FD7-BD6A-A7C3F411CA05}"/>
            </c:ext>
          </c:extLst>
        </c:ser>
        <c:ser>
          <c:idx val="1"/>
          <c:order val="1"/>
          <c:tx>
            <c:strRef>
              <c:f>'Table 8.76'!$S$62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8.76'!$Y$63:$Y$79</c:f>
              <c:numCache>
                <c:formatCode>#,##0</c:formatCode>
                <c:ptCount val="17"/>
                <c:pt idx="0">
                  <c:v>23</c:v>
                </c:pt>
                <c:pt idx="1">
                  <c:v>1497</c:v>
                </c:pt>
                <c:pt idx="2">
                  <c:v>4619</c:v>
                </c:pt>
                <c:pt idx="3">
                  <c:v>8331</c:v>
                </c:pt>
                <c:pt idx="4">
                  <c:v>12613</c:v>
                </c:pt>
                <c:pt idx="5">
                  <c:v>15463</c:v>
                </c:pt>
                <c:pt idx="6">
                  <c:v>12681</c:v>
                </c:pt>
                <c:pt idx="7">
                  <c:v>8963</c:v>
                </c:pt>
                <c:pt idx="8">
                  <c:v>7772</c:v>
                </c:pt>
                <c:pt idx="9">
                  <c:v>6073</c:v>
                </c:pt>
                <c:pt idx="10">
                  <c:v>4613</c:v>
                </c:pt>
                <c:pt idx="11">
                  <c:v>2647</c:v>
                </c:pt>
                <c:pt idx="12">
                  <c:v>962</c:v>
                </c:pt>
                <c:pt idx="13">
                  <c:v>270</c:v>
                </c:pt>
                <c:pt idx="14">
                  <c:v>116</c:v>
                </c:pt>
                <c:pt idx="15">
                  <c:v>54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B-4FD7-BD6A-A7C3F411C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8.76'!$Y$83:$Y$90</c:f>
              <c:numCache>
                <c:formatCode>#,##0</c:formatCode>
                <c:ptCount val="8"/>
                <c:pt idx="0">
                  <c:v>9294</c:v>
                </c:pt>
                <c:pt idx="1">
                  <c:v>11800</c:v>
                </c:pt>
                <c:pt idx="2">
                  <c:v>11272</c:v>
                </c:pt>
                <c:pt idx="3">
                  <c:v>3899</c:v>
                </c:pt>
                <c:pt idx="4">
                  <c:v>5114</c:v>
                </c:pt>
                <c:pt idx="5">
                  <c:v>3798</c:v>
                </c:pt>
                <c:pt idx="6">
                  <c:v>9181</c:v>
                </c:pt>
                <c:pt idx="7">
                  <c:v>8304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D7-48AF-9CA1-BF80A4D99661}"/>
            </c:ext>
          </c:extLst>
        </c:ser>
        <c:ser>
          <c:idx val="1"/>
          <c:order val="1"/>
          <c:tx>
            <c:strRef>
              <c:f>'Table 8.76'!$S$92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8.76'!$Y$93:$Y$100</c:f>
              <c:numCache>
                <c:formatCode>#,##0</c:formatCode>
                <c:ptCount val="8"/>
                <c:pt idx="0">
                  <c:v>6140</c:v>
                </c:pt>
                <c:pt idx="1">
                  <c:v>11762</c:v>
                </c:pt>
                <c:pt idx="2">
                  <c:v>2154</c:v>
                </c:pt>
                <c:pt idx="3">
                  <c:v>8966</c:v>
                </c:pt>
                <c:pt idx="4">
                  <c:v>11522</c:v>
                </c:pt>
                <c:pt idx="5">
                  <c:v>6190</c:v>
                </c:pt>
                <c:pt idx="6">
                  <c:v>1565</c:v>
                </c:pt>
                <c:pt idx="7">
                  <c:v>4362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D7-48AF-9CA1-BF80A4D99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8.76'!$U$8:$Y$8</c:f>
              <c:numCache>
                <c:formatCode>#,##0</c:formatCode>
                <c:ptCount val="5"/>
                <c:pt idx="1">
                  <c:v>45030</c:v>
                </c:pt>
                <c:pt idx="2">
                  <c:v>45957</c:v>
                </c:pt>
                <c:pt idx="3">
                  <c:v>45728.22</c:v>
                </c:pt>
                <c:pt idx="4">
                  <c:v>47085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77-491C-AC62-BBE41520E60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77-491C-AC62-BBE41520E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8.76'!$V$4:$Z$4</c:f>
              <c:numCache>
                <c:formatCode>#,##0</c:formatCode>
                <c:ptCount val="5"/>
                <c:pt idx="0">
                  <c:v>152992</c:v>
                </c:pt>
                <c:pt idx="1">
                  <c:v>163298</c:v>
                </c:pt>
                <c:pt idx="2">
                  <c:v>180453</c:v>
                </c:pt>
                <c:pt idx="3">
                  <c:v>195343</c:v>
                </c:pt>
                <c:pt idx="4">
                  <c:v>212273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2A-4466-A57D-29E18C7745C6}"/>
            </c:ext>
          </c:extLst>
        </c:ser>
        <c:ser>
          <c:idx val="1"/>
          <c:order val="1"/>
          <c:tx>
            <c:strRef>
              <c:f>'Table 8.76'!$S$7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8.76'!$V$7:$Z$7</c:f>
              <c:numCache>
                <c:formatCode>#,##0</c:formatCode>
                <c:ptCount val="5"/>
                <c:pt idx="0">
                  <c:v>111117</c:v>
                </c:pt>
                <c:pt idx="1">
                  <c:v>117290</c:v>
                </c:pt>
                <c:pt idx="2">
                  <c:v>126947</c:v>
                </c:pt>
                <c:pt idx="3">
                  <c:v>135901</c:v>
                </c:pt>
                <c:pt idx="4">
                  <c:v>146602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2A-4466-A57D-29E18C7745C6}"/>
            </c:ext>
          </c:extLst>
        </c:ser>
        <c:ser>
          <c:idx val="2"/>
          <c:order val="2"/>
          <c:tx>
            <c:strRef>
              <c:f>'Table 8.76'!$S$11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8.76'!$V$11:$Z$11</c:f>
              <c:numCache>
                <c:formatCode>#,##0</c:formatCode>
                <c:ptCount val="5"/>
                <c:pt idx="0">
                  <c:v>139434</c:v>
                </c:pt>
                <c:pt idx="1">
                  <c:v>147875</c:v>
                </c:pt>
                <c:pt idx="2">
                  <c:v>162996</c:v>
                </c:pt>
                <c:pt idx="3">
                  <c:v>176113</c:v>
                </c:pt>
                <c:pt idx="4">
                  <c:v>190553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2A-4466-A57D-29E18C7745C6}"/>
            </c:ext>
          </c:extLst>
        </c:ser>
        <c:ser>
          <c:idx val="3"/>
          <c:order val="3"/>
          <c:tx>
            <c:strRef>
              <c:f>'Table 8.76'!$S$12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8.76'!$V$12:$Z$12</c:f>
              <c:numCache>
                <c:formatCode>#,##0</c:formatCode>
                <c:ptCount val="5"/>
                <c:pt idx="0">
                  <c:v>13558</c:v>
                </c:pt>
                <c:pt idx="1">
                  <c:v>15423</c:v>
                </c:pt>
                <c:pt idx="2">
                  <c:v>17457</c:v>
                </c:pt>
                <c:pt idx="3">
                  <c:v>19230</c:v>
                </c:pt>
                <c:pt idx="4">
                  <c:v>21718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2A-4466-A57D-29E18C77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8.76'!$AB$15:$AB$33</c:f>
              <c:numCache>
                <c:formatCode>0.0%</c:formatCode>
                <c:ptCount val="19"/>
                <c:pt idx="0">
                  <c:v>5.0643764692580567E-3</c:v>
                </c:pt>
                <c:pt idx="1">
                  <c:v>1.2955381665543868E-3</c:v>
                </c:pt>
                <c:pt idx="2">
                  <c:v>5.3456260275973187E-2</c:v>
                </c:pt>
                <c:pt idx="3">
                  <c:v>8.4327757022994616E-3</c:v>
                </c:pt>
                <c:pt idx="4">
                  <c:v>6.0249591316596553E-2</c:v>
                </c:pt>
                <c:pt idx="5">
                  <c:v>4.1852949351524261E-2</c:v>
                </c:pt>
                <c:pt idx="6">
                  <c:v>9.1201175877550444E-2</c:v>
                </c:pt>
                <c:pt idx="7">
                  <c:v>6.2850089745462079E-2</c:v>
                </c:pt>
                <c:pt idx="8">
                  <c:v>7.879698681377699E-2</c:v>
                </c:pt>
                <c:pt idx="9">
                  <c:v>1.6300225659193375E-2</c:v>
                </c:pt>
                <c:pt idx="10">
                  <c:v>4.5701875468160381E-2</c:v>
                </c:pt>
                <c:pt idx="11">
                  <c:v>1.8081001757220858E-2</c:v>
                </c:pt>
                <c:pt idx="12">
                  <c:v>8.1708414402615573E-2</c:v>
                </c:pt>
                <c:pt idx="13">
                  <c:v>0.15522902759260743</c:v>
                </c:pt>
                <c:pt idx="14">
                  <c:v>5.8416993691906893E-2</c:v>
                </c:pt>
                <c:pt idx="15">
                  <c:v>3.9530402747483123E-2</c:v>
                </c:pt>
                <c:pt idx="16">
                  <c:v>0.10054318382037716</c:v>
                </c:pt>
                <c:pt idx="17">
                  <c:v>1.8104556996612755E-2</c:v>
                </c:pt>
                <c:pt idx="18">
                  <c:v>2.8925833973250669E-2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8-434A-B8FE-27F8EE8A47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F8-434A-B8FE-27F8EE8A4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8.76'!$Z$44:$Z$60</c:f>
              <c:numCache>
                <c:formatCode>#,##0</c:formatCode>
                <c:ptCount val="17"/>
                <c:pt idx="0">
                  <c:v>9</c:v>
                </c:pt>
                <c:pt idx="1">
                  <c:v>1412</c:v>
                </c:pt>
                <c:pt idx="2">
                  <c:v>5463</c:v>
                </c:pt>
                <c:pt idx="3">
                  <c:v>11601</c:v>
                </c:pt>
                <c:pt idx="4">
                  <c:v>16044</c:v>
                </c:pt>
                <c:pt idx="5">
                  <c:v>19207</c:v>
                </c:pt>
                <c:pt idx="6">
                  <c:v>20373</c:v>
                </c:pt>
                <c:pt idx="7">
                  <c:v>13622</c:v>
                </c:pt>
                <c:pt idx="8">
                  <c:v>9848</c:v>
                </c:pt>
                <c:pt idx="9">
                  <c:v>7403</c:v>
                </c:pt>
                <c:pt idx="10">
                  <c:v>5878</c:v>
                </c:pt>
                <c:pt idx="11">
                  <c:v>3653</c:v>
                </c:pt>
                <c:pt idx="12">
                  <c:v>1599</c:v>
                </c:pt>
                <c:pt idx="13">
                  <c:v>575</c:v>
                </c:pt>
                <c:pt idx="14">
                  <c:v>151</c:v>
                </c:pt>
                <c:pt idx="15">
                  <c:v>37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5-4908-A181-C038808BA108}"/>
            </c:ext>
          </c:extLst>
        </c:ser>
        <c:ser>
          <c:idx val="1"/>
          <c:order val="1"/>
          <c:tx>
            <c:strRef>
              <c:f>'Table 8.76'!$S$62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8.76'!$Z$63:$Z$79</c:f>
              <c:numCache>
                <c:formatCode>#,##0</c:formatCode>
                <c:ptCount val="17"/>
                <c:pt idx="0">
                  <c:v>22</c:v>
                </c:pt>
                <c:pt idx="1">
                  <c:v>1591</c:v>
                </c:pt>
                <c:pt idx="2">
                  <c:v>5196</c:v>
                </c:pt>
                <c:pt idx="3">
                  <c:v>9162</c:v>
                </c:pt>
                <c:pt idx="4">
                  <c:v>13793</c:v>
                </c:pt>
                <c:pt idx="5">
                  <c:v>17012</c:v>
                </c:pt>
                <c:pt idx="6">
                  <c:v>14675</c:v>
                </c:pt>
                <c:pt idx="7">
                  <c:v>9855</c:v>
                </c:pt>
                <c:pt idx="8">
                  <c:v>8264</c:v>
                </c:pt>
                <c:pt idx="9">
                  <c:v>6412</c:v>
                </c:pt>
                <c:pt idx="10">
                  <c:v>4831</c:v>
                </c:pt>
                <c:pt idx="11">
                  <c:v>2901</c:v>
                </c:pt>
                <c:pt idx="12">
                  <c:v>1097</c:v>
                </c:pt>
                <c:pt idx="13">
                  <c:v>286</c:v>
                </c:pt>
                <c:pt idx="14">
                  <c:v>120</c:v>
                </c:pt>
                <c:pt idx="15">
                  <c:v>66</c:v>
                </c:pt>
                <c:pt idx="1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5-4908-A181-C038808BA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8.76'!$Z$83:$Z$90</c:f>
              <c:numCache>
                <c:formatCode>#,##0</c:formatCode>
                <c:ptCount val="8"/>
                <c:pt idx="0">
                  <c:v>9755</c:v>
                </c:pt>
                <c:pt idx="1">
                  <c:v>13227</c:v>
                </c:pt>
                <c:pt idx="2">
                  <c:v>11720</c:v>
                </c:pt>
                <c:pt idx="3">
                  <c:v>4284</c:v>
                </c:pt>
                <c:pt idx="4">
                  <c:v>5198</c:v>
                </c:pt>
                <c:pt idx="5">
                  <c:v>3999</c:v>
                </c:pt>
                <c:pt idx="6">
                  <c:v>9976</c:v>
                </c:pt>
                <c:pt idx="7">
                  <c:v>9148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0A-40ED-8AAA-6D5D666AF201}"/>
            </c:ext>
          </c:extLst>
        </c:ser>
        <c:ser>
          <c:idx val="1"/>
          <c:order val="1"/>
          <c:tx>
            <c:strRef>
              <c:f>'Table 8.76'!$S$92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8.76'!$Z$93:$Z$100</c:f>
              <c:numCache>
                <c:formatCode>#,##0</c:formatCode>
                <c:ptCount val="8"/>
                <c:pt idx="0">
                  <c:v>6573</c:v>
                </c:pt>
                <c:pt idx="1">
                  <c:v>13075</c:v>
                </c:pt>
                <c:pt idx="2">
                  <c:v>2367</c:v>
                </c:pt>
                <c:pt idx="3">
                  <c:v>10069</c:v>
                </c:pt>
                <c:pt idx="4">
                  <c:v>11887</c:v>
                </c:pt>
                <c:pt idx="5">
                  <c:v>6546</c:v>
                </c:pt>
                <c:pt idx="6">
                  <c:v>1827</c:v>
                </c:pt>
                <c:pt idx="7">
                  <c:v>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0A-40ED-8AAA-6D5D666AF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8.8'!$V$4:$Z$4</c:f>
              <c:numCache>
                <c:formatCode>#,##0</c:formatCode>
                <c:ptCount val="5"/>
                <c:pt idx="0">
                  <c:v>10097</c:v>
                </c:pt>
                <c:pt idx="1">
                  <c:v>9904</c:v>
                </c:pt>
                <c:pt idx="2">
                  <c:v>9907</c:v>
                </c:pt>
                <c:pt idx="3">
                  <c:v>10399</c:v>
                </c:pt>
                <c:pt idx="4">
                  <c:v>10606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7-46C0-9173-CECF8E271427}"/>
            </c:ext>
          </c:extLst>
        </c:ser>
        <c:ser>
          <c:idx val="1"/>
          <c:order val="1"/>
          <c:tx>
            <c:strRef>
              <c:f>'Table 8.8'!$S$7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8.8'!$V$7:$Z$7</c:f>
              <c:numCache>
                <c:formatCode>#,##0</c:formatCode>
                <c:ptCount val="5"/>
                <c:pt idx="0">
                  <c:v>7077</c:v>
                </c:pt>
                <c:pt idx="1">
                  <c:v>6910</c:v>
                </c:pt>
                <c:pt idx="2">
                  <c:v>6995</c:v>
                </c:pt>
                <c:pt idx="3">
                  <c:v>7307</c:v>
                </c:pt>
                <c:pt idx="4">
                  <c:v>7369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7-46C0-9173-CECF8E271427}"/>
            </c:ext>
          </c:extLst>
        </c:ser>
        <c:ser>
          <c:idx val="2"/>
          <c:order val="2"/>
          <c:tx>
            <c:strRef>
              <c:f>'Table 8.8'!$S$11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8.8'!$V$11:$Z$11</c:f>
              <c:numCache>
                <c:formatCode>#,##0</c:formatCode>
                <c:ptCount val="5"/>
                <c:pt idx="0">
                  <c:v>8360</c:v>
                </c:pt>
                <c:pt idx="1">
                  <c:v>8245</c:v>
                </c:pt>
                <c:pt idx="2">
                  <c:v>8246</c:v>
                </c:pt>
                <c:pt idx="3">
                  <c:v>8635</c:v>
                </c:pt>
                <c:pt idx="4">
                  <c:v>8881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7-46C0-9173-CECF8E271427}"/>
            </c:ext>
          </c:extLst>
        </c:ser>
        <c:ser>
          <c:idx val="3"/>
          <c:order val="3"/>
          <c:tx>
            <c:strRef>
              <c:f>'Table 8.8'!$S$12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8.8'!$V$12:$Z$12</c:f>
              <c:numCache>
                <c:formatCode>#,##0</c:formatCode>
                <c:ptCount val="5"/>
                <c:pt idx="0">
                  <c:v>1740</c:v>
                </c:pt>
                <c:pt idx="1">
                  <c:v>1659</c:v>
                </c:pt>
                <c:pt idx="2">
                  <c:v>1661</c:v>
                </c:pt>
                <c:pt idx="3">
                  <c:v>1766</c:v>
                </c:pt>
                <c:pt idx="4">
                  <c:v>1723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07-46C0-9173-CECF8E271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8.76'!$V$8:$Z$8</c:f>
              <c:numCache>
                <c:formatCode>#,##0</c:formatCode>
                <c:ptCount val="5"/>
                <c:pt idx="0">
                  <c:v>45030</c:v>
                </c:pt>
                <c:pt idx="1">
                  <c:v>45957</c:v>
                </c:pt>
                <c:pt idx="2">
                  <c:v>45728.22</c:v>
                </c:pt>
                <c:pt idx="3">
                  <c:v>47085</c:v>
                </c:pt>
                <c:pt idx="4">
                  <c:v>47372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1-4AAE-B352-9545D44F58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91-4AAE-B352-9545D44F5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8.77'!$U$4:$Y$4</c:f>
              <c:numCache>
                <c:formatCode>#,##0</c:formatCode>
                <c:ptCount val="5"/>
                <c:pt idx="1">
                  <c:v>89129</c:v>
                </c:pt>
                <c:pt idx="2">
                  <c:v>91932</c:v>
                </c:pt>
                <c:pt idx="3">
                  <c:v>97236</c:v>
                </c:pt>
                <c:pt idx="4">
                  <c:v>98130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4-4CA5-B4E5-47332CBF1DFA}"/>
            </c:ext>
          </c:extLst>
        </c:ser>
        <c:ser>
          <c:idx val="1"/>
          <c:order val="1"/>
          <c:tx>
            <c:strRef>
              <c:f>'Table 8.77'!$S$7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8.77'!$U$7:$Y$7</c:f>
              <c:numCache>
                <c:formatCode>#,##0</c:formatCode>
                <c:ptCount val="5"/>
                <c:pt idx="1">
                  <c:v>58945</c:v>
                </c:pt>
                <c:pt idx="2">
                  <c:v>60805</c:v>
                </c:pt>
                <c:pt idx="3">
                  <c:v>63144</c:v>
                </c:pt>
                <c:pt idx="4">
                  <c:v>64504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4-4CA5-B4E5-47332CBF1DFA}"/>
            </c:ext>
          </c:extLst>
        </c:ser>
        <c:ser>
          <c:idx val="2"/>
          <c:order val="2"/>
          <c:tx>
            <c:strRef>
              <c:f>'Table 8.77'!$S$11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8.77'!$U$11:$Y$11</c:f>
              <c:numCache>
                <c:formatCode>#,##0</c:formatCode>
                <c:ptCount val="5"/>
                <c:pt idx="1">
                  <c:v>80258</c:v>
                </c:pt>
                <c:pt idx="2">
                  <c:v>82652</c:v>
                </c:pt>
                <c:pt idx="3">
                  <c:v>87504</c:v>
                </c:pt>
                <c:pt idx="4">
                  <c:v>88167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4-4CA5-B4E5-47332CBF1DFA}"/>
            </c:ext>
          </c:extLst>
        </c:ser>
        <c:ser>
          <c:idx val="3"/>
          <c:order val="3"/>
          <c:tx>
            <c:strRef>
              <c:f>'Table 8.77'!$S$12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8.77'!$U$12:$Y$12</c:f>
              <c:numCache>
                <c:formatCode>#,##0</c:formatCode>
                <c:ptCount val="5"/>
                <c:pt idx="1">
                  <c:v>8868</c:v>
                </c:pt>
                <c:pt idx="2">
                  <c:v>9280</c:v>
                </c:pt>
                <c:pt idx="3">
                  <c:v>9732</c:v>
                </c:pt>
                <c:pt idx="4">
                  <c:v>9962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4-4CA5-B4E5-47332CBF1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8.77'!$AB$15:$AB$33</c:f>
              <c:numCache>
                <c:formatCode>0.0%</c:formatCode>
                <c:ptCount val="19"/>
                <c:pt idx="0">
                  <c:v>8.0917193419790083E-3</c:v>
                </c:pt>
                <c:pt idx="1">
                  <c:v>1.6124086219346924E-3</c:v>
                </c:pt>
                <c:pt idx="2">
                  <c:v>3.1318317159786724E-2</c:v>
                </c:pt>
                <c:pt idx="3">
                  <c:v>6.439742410303588E-3</c:v>
                </c:pt>
                <c:pt idx="4">
                  <c:v>3.2762560465323325E-2</c:v>
                </c:pt>
                <c:pt idx="5">
                  <c:v>2.9587203608629847E-2</c:v>
                </c:pt>
                <c:pt idx="6">
                  <c:v>6.3546705443610213E-2</c:v>
                </c:pt>
                <c:pt idx="7">
                  <c:v>9.1590744972351645E-2</c:v>
                </c:pt>
                <c:pt idx="8">
                  <c:v>1.8715810507364653E-2</c:v>
                </c:pt>
                <c:pt idx="9">
                  <c:v>4.0043129457617392E-2</c:v>
                </c:pt>
                <c:pt idx="10">
                  <c:v>4.5018844407514025E-2</c:v>
                </c:pt>
                <c:pt idx="11">
                  <c:v>1.7350703821309512E-2</c:v>
                </c:pt>
                <c:pt idx="12">
                  <c:v>0.15902503684798844</c:v>
                </c:pt>
                <c:pt idx="13">
                  <c:v>0.10261051923514457</c:v>
                </c:pt>
                <c:pt idx="14">
                  <c:v>6.2221167067295802E-2</c:v>
                </c:pt>
                <c:pt idx="15">
                  <c:v>8.1342552749502917E-2</c:v>
                </c:pt>
                <c:pt idx="16">
                  <c:v>0.11369953803998378</c:v>
                </c:pt>
                <c:pt idx="17">
                  <c:v>3.9330899882284276E-2</c:v>
                </c:pt>
                <c:pt idx="18">
                  <c:v>2.9794937234768674E-2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A-4C54-A5D2-CACE29A8CDA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A-4C54-A5D2-CACE29A8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8.77'!$Y$44:$Y$60</c:f>
              <c:numCache>
                <c:formatCode>#,##0</c:formatCode>
                <c:ptCount val="17"/>
                <c:pt idx="0">
                  <c:v>17</c:v>
                </c:pt>
                <c:pt idx="1">
                  <c:v>178</c:v>
                </c:pt>
                <c:pt idx="2">
                  <c:v>977</c:v>
                </c:pt>
                <c:pt idx="3">
                  <c:v>3883</c:v>
                </c:pt>
                <c:pt idx="4">
                  <c:v>10945</c:v>
                </c:pt>
                <c:pt idx="5">
                  <c:v>10147</c:v>
                </c:pt>
                <c:pt idx="6">
                  <c:v>6503</c:v>
                </c:pt>
                <c:pt idx="7">
                  <c:v>4140</c:v>
                </c:pt>
                <c:pt idx="8">
                  <c:v>3269</c:v>
                </c:pt>
                <c:pt idx="9">
                  <c:v>2682</c:v>
                </c:pt>
                <c:pt idx="10">
                  <c:v>2186</c:v>
                </c:pt>
                <c:pt idx="11">
                  <c:v>1523</c:v>
                </c:pt>
                <c:pt idx="12">
                  <c:v>921</c:v>
                </c:pt>
                <c:pt idx="13">
                  <c:v>525</c:v>
                </c:pt>
                <c:pt idx="14">
                  <c:v>144</c:v>
                </c:pt>
                <c:pt idx="15">
                  <c:v>53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D-4408-B4E4-DCBCF4326334}"/>
            </c:ext>
          </c:extLst>
        </c:ser>
        <c:ser>
          <c:idx val="1"/>
          <c:order val="1"/>
          <c:tx>
            <c:strRef>
              <c:f>'Table 8.77'!$S$62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8.77'!$Y$63:$Y$79</c:f>
              <c:numCache>
                <c:formatCode>#,##0</c:formatCode>
                <c:ptCount val="17"/>
                <c:pt idx="0">
                  <c:v>10</c:v>
                </c:pt>
                <c:pt idx="1">
                  <c:v>293</c:v>
                </c:pt>
                <c:pt idx="2">
                  <c:v>1200</c:v>
                </c:pt>
                <c:pt idx="3">
                  <c:v>5098</c:v>
                </c:pt>
                <c:pt idx="4">
                  <c:v>12520</c:v>
                </c:pt>
                <c:pt idx="5">
                  <c:v>10200</c:v>
                </c:pt>
                <c:pt idx="6">
                  <c:v>5999</c:v>
                </c:pt>
                <c:pt idx="7">
                  <c:v>3657</c:v>
                </c:pt>
                <c:pt idx="8">
                  <c:v>3105</c:v>
                </c:pt>
                <c:pt idx="9">
                  <c:v>2565</c:v>
                </c:pt>
                <c:pt idx="10">
                  <c:v>2078</c:v>
                </c:pt>
                <c:pt idx="11">
                  <c:v>1727</c:v>
                </c:pt>
                <c:pt idx="12">
                  <c:v>840</c:v>
                </c:pt>
                <c:pt idx="13">
                  <c:v>383</c:v>
                </c:pt>
                <c:pt idx="14">
                  <c:v>92</c:v>
                </c:pt>
                <c:pt idx="15">
                  <c:v>43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8D-4408-B4E4-DCBCF4326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8.77'!$Y$83:$Y$90</c:f>
              <c:numCache>
                <c:formatCode>#,##0</c:formatCode>
                <c:ptCount val="8"/>
                <c:pt idx="0">
                  <c:v>4920</c:v>
                </c:pt>
                <c:pt idx="1">
                  <c:v>10219</c:v>
                </c:pt>
                <c:pt idx="2">
                  <c:v>2640</c:v>
                </c:pt>
                <c:pt idx="3">
                  <c:v>2065</c:v>
                </c:pt>
                <c:pt idx="4">
                  <c:v>2251</c:v>
                </c:pt>
                <c:pt idx="5">
                  <c:v>1570</c:v>
                </c:pt>
                <c:pt idx="6">
                  <c:v>670</c:v>
                </c:pt>
                <c:pt idx="7">
                  <c:v>1655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4-4F0E-B1F0-D7C4A69BF057}"/>
            </c:ext>
          </c:extLst>
        </c:ser>
        <c:ser>
          <c:idx val="1"/>
          <c:order val="1"/>
          <c:tx>
            <c:strRef>
              <c:f>'Table 8.77'!$S$92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8.77'!$Y$93:$Y$100</c:f>
              <c:numCache>
                <c:formatCode>#,##0</c:formatCode>
                <c:ptCount val="8"/>
                <c:pt idx="0">
                  <c:v>4195</c:v>
                </c:pt>
                <c:pt idx="1">
                  <c:v>11245</c:v>
                </c:pt>
                <c:pt idx="2">
                  <c:v>886</c:v>
                </c:pt>
                <c:pt idx="3">
                  <c:v>2802</c:v>
                </c:pt>
                <c:pt idx="4">
                  <c:v>4412</c:v>
                </c:pt>
                <c:pt idx="5">
                  <c:v>2115</c:v>
                </c:pt>
                <c:pt idx="6">
                  <c:v>102</c:v>
                </c:pt>
                <c:pt idx="7">
                  <c:v>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44-4F0E-B1F0-D7C4A69BF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8.77'!$U$8:$Y$8</c:f>
              <c:numCache>
                <c:formatCode>#,##0</c:formatCode>
                <c:ptCount val="5"/>
                <c:pt idx="1">
                  <c:v>47202</c:v>
                </c:pt>
                <c:pt idx="2">
                  <c:v>49423.15</c:v>
                </c:pt>
                <c:pt idx="3">
                  <c:v>50274.74</c:v>
                </c:pt>
                <c:pt idx="4">
                  <c:v>52967.83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A3-4142-A1BE-78631CE1450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A3-4142-A1BE-78631CE14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8.77'!$V$4:$Z$4</c:f>
              <c:numCache>
                <c:formatCode>#,##0</c:formatCode>
                <c:ptCount val="5"/>
                <c:pt idx="0">
                  <c:v>89129</c:v>
                </c:pt>
                <c:pt idx="1">
                  <c:v>91932</c:v>
                </c:pt>
                <c:pt idx="2">
                  <c:v>97236</c:v>
                </c:pt>
                <c:pt idx="3">
                  <c:v>98130</c:v>
                </c:pt>
                <c:pt idx="4">
                  <c:v>101092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CA-4742-8499-BEF272627D2E}"/>
            </c:ext>
          </c:extLst>
        </c:ser>
        <c:ser>
          <c:idx val="1"/>
          <c:order val="1"/>
          <c:tx>
            <c:strRef>
              <c:f>'Table 8.77'!$S$7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8.77'!$V$7:$Z$7</c:f>
              <c:numCache>
                <c:formatCode>#,##0</c:formatCode>
                <c:ptCount val="5"/>
                <c:pt idx="0">
                  <c:v>58945</c:v>
                </c:pt>
                <c:pt idx="1">
                  <c:v>60805</c:v>
                </c:pt>
                <c:pt idx="2">
                  <c:v>63144</c:v>
                </c:pt>
                <c:pt idx="3">
                  <c:v>64504</c:v>
                </c:pt>
                <c:pt idx="4">
                  <c:v>65806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CA-4742-8499-BEF272627D2E}"/>
            </c:ext>
          </c:extLst>
        </c:ser>
        <c:ser>
          <c:idx val="2"/>
          <c:order val="2"/>
          <c:tx>
            <c:strRef>
              <c:f>'Table 8.77'!$S$11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8.77'!$V$11:$Z$11</c:f>
              <c:numCache>
                <c:formatCode>#,##0</c:formatCode>
                <c:ptCount val="5"/>
                <c:pt idx="0">
                  <c:v>80258</c:v>
                </c:pt>
                <c:pt idx="1">
                  <c:v>82652</c:v>
                </c:pt>
                <c:pt idx="2">
                  <c:v>87504</c:v>
                </c:pt>
                <c:pt idx="3">
                  <c:v>88167</c:v>
                </c:pt>
                <c:pt idx="4">
                  <c:v>90896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CA-4742-8499-BEF272627D2E}"/>
            </c:ext>
          </c:extLst>
        </c:ser>
        <c:ser>
          <c:idx val="3"/>
          <c:order val="3"/>
          <c:tx>
            <c:strRef>
              <c:f>'Table 8.77'!$S$12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8.77'!$V$12:$Z$12</c:f>
              <c:numCache>
                <c:formatCode>#,##0</c:formatCode>
                <c:ptCount val="5"/>
                <c:pt idx="0">
                  <c:v>8868</c:v>
                </c:pt>
                <c:pt idx="1">
                  <c:v>9280</c:v>
                </c:pt>
                <c:pt idx="2">
                  <c:v>9732</c:v>
                </c:pt>
                <c:pt idx="3">
                  <c:v>9962</c:v>
                </c:pt>
                <c:pt idx="4">
                  <c:v>10195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CA-4742-8499-BEF272627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8.77'!$AB$15:$AB$33</c:f>
              <c:numCache>
                <c:formatCode>0.0%</c:formatCode>
                <c:ptCount val="19"/>
                <c:pt idx="0">
                  <c:v>8.0917193419790083E-3</c:v>
                </c:pt>
                <c:pt idx="1">
                  <c:v>1.6124086219346924E-3</c:v>
                </c:pt>
                <c:pt idx="2">
                  <c:v>3.1318317159786724E-2</c:v>
                </c:pt>
                <c:pt idx="3">
                  <c:v>6.439742410303588E-3</c:v>
                </c:pt>
                <c:pt idx="4">
                  <c:v>3.2762560465323325E-2</c:v>
                </c:pt>
                <c:pt idx="5">
                  <c:v>2.9587203608629847E-2</c:v>
                </c:pt>
                <c:pt idx="6">
                  <c:v>6.3546705443610213E-2</c:v>
                </c:pt>
                <c:pt idx="7">
                  <c:v>9.1590744972351645E-2</c:v>
                </c:pt>
                <c:pt idx="8">
                  <c:v>1.8715810507364653E-2</c:v>
                </c:pt>
                <c:pt idx="9">
                  <c:v>4.0043129457617392E-2</c:v>
                </c:pt>
                <c:pt idx="10">
                  <c:v>4.5018844407514025E-2</c:v>
                </c:pt>
                <c:pt idx="11">
                  <c:v>1.7350703821309512E-2</c:v>
                </c:pt>
                <c:pt idx="12">
                  <c:v>0.15902503684798844</c:v>
                </c:pt>
                <c:pt idx="13">
                  <c:v>0.10261051923514457</c:v>
                </c:pt>
                <c:pt idx="14">
                  <c:v>6.2221167067295802E-2</c:v>
                </c:pt>
                <c:pt idx="15">
                  <c:v>8.1342552749502917E-2</c:v>
                </c:pt>
                <c:pt idx="16">
                  <c:v>0.11369953803998378</c:v>
                </c:pt>
                <c:pt idx="17">
                  <c:v>3.9330899882284276E-2</c:v>
                </c:pt>
                <c:pt idx="18">
                  <c:v>2.9794937234768674E-2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1-45B5-A519-E6D3BEBFEC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1-45B5-A519-E6D3BEBFE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8.77'!$Z$44:$Z$60</c:f>
              <c:numCache>
                <c:formatCode>#,##0</c:formatCode>
                <c:ptCount val="17"/>
                <c:pt idx="0">
                  <c:v>13</c:v>
                </c:pt>
                <c:pt idx="1">
                  <c:v>172</c:v>
                </c:pt>
                <c:pt idx="2">
                  <c:v>1015</c:v>
                </c:pt>
                <c:pt idx="3">
                  <c:v>3860</c:v>
                </c:pt>
                <c:pt idx="4">
                  <c:v>11089</c:v>
                </c:pt>
                <c:pt idx="5">
                  <c:v>10579</c:v>
                </c:pt>
                <c:pt idx="6">
                  <c:v>6826</c:v>
                </c:pt>
                <c:pt idx="7">
                  <c:v>4243</c:v>
                </c:pt>
                <c:pt idx="8">
                  <c:v>3335</c:v>
                </c:pt>
                <c:pt idx="9">
                  <c:v>2620</c:v>
                </c:pt>
                <c:pt idx="10">
                  <c:v>2295</c:v>
                </c:pt>
                <c:pt idx="11">
                  <c:v>1543</c:v>
                </c:pt>
                <c:pt idx="12">
                  <c:v>931</c:v>
                </c:pt>
                <c:pt idx="13">
                  <c:v>550</c:v>
                </c:pt>
                <c:pt idx="14">
                  <c:v>159</c:v>
                </c:pt>
                <c:pt idx="15">
                  <c:v>46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E-4B70-B31F-3397C32DEB63}"/>
            </c:ext>
          </c:extLst>
        </c:ser>
        <c:ser>
          <c:idx val="1"/>
          <c:order val="1"/>
          <c:tx>
            <c:strRef>
              <c:f>'Table 8.77'!$S$62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8.77'!$Z$63:$Z$79</c:f>
              <c:numCache>
                <c:formatCode>#,##0</c:formatCode>
                <c:ptCount val="17"/>
                <c:pt idx="0">
                  <c:v>16</c:v>
                </c:pt>
                <c:pt idx="1">
                  <c:v>327</c:v>
                </c:pt>
                <c:pt idx="2">
                  <c:v>1201</c:v>
                </c:pt>
                <c:pt idx="3">
                  <c:v>5192</c:v>
                </c:pt>
                <c:pt idx="4">
                  <c:v>12927</c:v>
                </c:pt>
                <c:pt idx="5">
                  <c:v>10714</c:v>
                </c:pt>
                <c:pt idx="6">
                  <c:v>6208</c:v>
                </c:pt>
                <c:pt idx="7">
                  <c:v>3858</c:v>
                </c:pt>
                <c:pt idx="8">
                  <c:v>3121</c:v>
                </c:pt>
                <c:pt idx="9">
                  <c:v>2716</c:v>
                </c:pt>
                <c:pt idx="10">
                  <c:v>2195</c:v>
                </c:pt>
                <c:pt idx="11">
                  <c:v>1794</c:v>
                </c:pt>
                <c:pt idx="12">
                  <c:v>931</c:v>
                </c:pt>
                <c:pt idx="13">
                  <c:v>415</c:v>
                </c:pt>
                <c:pt idx="14">
                  <c:v>106</c:v>
                </c:pt>
                <c:pt idx="15">
                  <c:v>40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E-4B70-B31F-3397C32DE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8.77'!$Z$83:$Z$90</c:f>
              <c:numCache>
                <c:formatCode>#,##0</c:formatCode>
                <c:ptCount val="8"/>
                <c:pt idx="0">
                  <c:v>4990</c:v>
                </c:pt>
                <c:pt idx="1">
                  <c:v>10566</c:v>
                </c:pt>
                <c:pt idx="2">
                  <c:v>2691</c:v>
                </c:pt>
                <c:pt idx="3">
                  <c:v>2162</c:v>
                </c:pt>
                <c:pt idx="4">
                  <c:v>2347</c:v>
                </c:pt>
                <c:pt idx="5">
                  <c:v>1609</c:v>
                </c:pt>
                <c:pt idx="6">
                  <c:v>646</c:v>
                </c:pt>
                <c:pt idx="7">
                  <c:v>1606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7-4FD5-988A-F596B85A280F}"/>
            </c:ext>
          </c:extLst>
        </c:ser>
        <c:ser>
          <c:idx val="1"/>
          <c:order val="1"/>
          <c:tx>
            <c:strRef>
              <c:f>'Table 8.77'!$S$92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8.77'!$Z$93:$Z$100</c:f>
              <c:numCache>
                <c:formatCode>#,##0</c:formatCode>
                <c:ptCount val="8"/>
                <c:pt idx="0">
                  <c:v>4320</c:v>
                </c:pt>
                <c:pt idx="1">
                  <c:v>11640</c:v>
                </c:pt>
                <c:pt idx="2">
                  <c:v>926</c:v>
                </c:pt>
                <c:pt idx="3">
                  <c:v>2937</c:v>
                </c:pt>
                <c:pt idx="4">
                  <c:v>4537</c:v>
                </c:pt>
                <c:pt idx="5">
                  <c:v>2135</c:v>
                </c:pt>
                <c:pt idx="6">
                  <c:v>125</c:v>
                </c:pt>
                <c:pt idx="7">
                  <c:v>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77-4FD5-988A-F596B85A2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8.8'!$AB$15:$AB$33</c:f>
              <c:numCache>
                <c:formatCode>0.0%</c:formatCode>
                <c:ptCount val="19"/>
                <c:pt idx="0">
                  <c:v>6.9677541014520089E-2</c:v>
                </c:pt>
                <c:pt idx="1">
                  <c:v>1.225721289835942E-2</c:v>
                </c:pt>
                <c:pt idx="2">
                  <c:v>9.5417688101074857E-2</c:v>
                </c:pt>
                <c:pt idx="3">
                  <c:v>9.6171978125589291E-3</c:v>
                </c:pt>
                <c:pt idx="4">
                  <c:v>6.590609089194796E-2</c:v>
                </c:pt>
                <c:pt idx="5">
                  <c:v>2.2062983217046955E-2</c:v>
                </c:pt>
                <c:pt idx="6">
                  <c:v>8.089760512917217E-2</c:v>
                </c:pt>
                <c:pt idx="7">
                  <c:v>6.3548934565340373E-2</c:v>
                </c:pt>
                <c:pt idx="8">
                  <c:v>3.9977371299264569E-2</c:v>
                </c:pt>
                <c:pt idx="9">
                  <c:v>4.2428813878936447E-3</c:v>
                </c:pt>
                <c:pt idx="10">
                  <c:v>2.5645860833490478E-2</c:v>
                </c:pt>
                <c:pt idx="11">
                  <c:v>1.4048651706581181E-2</c:v>
                </c:pt>
                <c:pt idx="12">
                  <c:v>3.4603054874599283E-2</c:v>
                </c:pt>
                <c:pt idx="13">
                  <c:v>6.3831793324533287E-2</c:v>
                </c:pt>
                <c:pt idx="14">
                  <c:v>8.608334904770884E-2</c:v>
                </c:pt>
                <c:pt idx="15">
                  <c:v>5.1668866679238167E-2</c:v>
                </c:pt>
                <c:pt idx="16">
                  <c:v>0.12766358664906657</c:v>
                </c:pt>
                <c:pt idx="17">
                  <c:v>1.961154063737507E-2</c:v>
                </c:pt>
                <c:pt idx="18">
                  <c:v>3.2245898547991703E-2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2-49CB-B4B4-0E099E1014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72-49CB-B4B4-0E099E10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8.77'!$V$8:$Z$8</c:f>
              <c:numCache>
                <c:formatCode>#,##0</c:formatCode>
                <c:ptCount val="5"/>
                <c:pt idx="0">
                  <c:v>47202</c:v>
                </c:pt>
                <c:pt idx="1">
                  <c:v>49423.15</c:v>
                </c:pt>
                <c:pt idx="2">
                  <c:v>50274.74</c:v>
                </c:pt>
                <c:pt idx="3">
                  <c:v>52967.83</c:v>
                </c:pt>
                <c:pt idx="4">
                  <c:v>54224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4B-4873-A377-BDF2CAB8A8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4B-4873-A377-BDF2CAB8A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8.78'!$U$4:$Y$4</c:f>
              <c:numCache>
                <c:formatCode>#,##0</c:formatCode>
                <c:ptCount val="5"/>
                <c:pt idx="1">
                  <c:v>118566</c:v>
                </c:pt>
                <c:pt idx="2">
                  <c:v>118717</c:v>
                </c:pt>
                <c:pt idx="3">
                  <c:v>122106</c:v>
                </c:pt>
                <c:pt idx="4">
                  <c:v>124768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3-4207-912B-2435CE423BA3}"/>
            </c:ext>
          </c:extLst>
        </c:ser>
        <c:ser>
          <c:idx val="1"/>
          <c:order val="1"/>
          <c:tx>
            <c:strRef>
              <c:f>'Table 8.78'!$S$7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8.78'!$U$7:$Y$7</c:f>
              <c:numCache>
                <c:formatCode>#,##0</c:formatCode>
                <c:ptCount val="5"/>
                <c:pt idx="1">
                  <c:v>85979</c:v>
                </c:pt>
                <c:pt idx="2">
                  <c:v>86686</c:v>
                </c:pt>
                <c:pt idx="3">
                  <c:v>88275</c:v>
                </c:pt>
                <c:pt idx="4">
                  <c:v>90215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3-4207-912B-2435CE423BA3}"/>
            </c:ext>
          </c:extLst>
        </c:ser>
        <c:ser>
          <c:idx val="2"/>
          <c:order val="2"/>
          <c:tx>
            <c:strRef>
              <c:f>'Table 8.78'!$S$11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8.78'!$U$11:$Y$11</c:f>
              <c:numCache>
                <c:formatCode>#,##0</c:formatCode>
                <c:ptCount val="5"/>
                <c:pt idx="1">
                  <c:v>105010</c:v>
                </c:pt>
                <c:pt idx="2">
                  <c:v>105111</c:v>
                </c:pt>
                <c:pt idx="3">
                  <c:v>108138</c:v>
                </c:pt>
                <c:pt idx="4">
                  <c:v>110526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B3-4207-912B-2435CE423BA3}"/>
            </c:ext>
          </c:extLst>
        </c:ser>
        <c:ser>
          <c:idx val="3"/>
          <c:order val="3"/>
          <c:tx>
            <c:strRef>
              <c:f>'Table 8.78'!$S$12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8.78'!$U$12:$Y$12</c:f>
              <c:numCache>
                <c:formatCode>#,##0</c:formatCode>
                <c:ptCount val="5"/>
                <c:pt idx="1">
                  <c:v>13556</c:v>
                </c:pt>
                <c:pt idx="2">
                  <c:v>13606</c:v>
                </c:pt>
                <c:pt idx="3">
                  <c:v>13968</c:v>
                </c:pt>
                <c:pt idx="4">
                  <c:v>14242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B3-4207-912B-2435CE423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8.78'!$AB$15:$AB$33</c:f>
              <c:numCache>
                <c:formatCode>0.0%</c:formatCode>
                <c:ptCount val="19"/>
                <c:pt idx="0">
                  <c:v>1.8850305466746858E-2</c:v>
                </c:pt>
                <c:pt idx="1">
                  <c:v>1.7172612452913804E-3</c:v>
                </c:pt>
                <c:pt idx="2">
                  <c:v>7.8701212370611881E-2</c:v>
                </c:pt>
                <c:pt idx="3">
                  <c:v>6.5129308980405812E-3</c:v>
                </c:pt>
                <c:pt idx="4">
                  <c:v>0.11423348422018929</c:v>
                </c:pt>
                <c:pt idx="5">
                  <c:v>4.8708492925200214E-2</c:v>
                </c:pt>
                <c:pt idx="6">
                  <c:v>8.7176727548985464E-2</c:v>
                </c:pt>
                <c:pt idx="7">
                  <c:v>5.1248773384824794E-2</c:v>
                </c:pt>
                <c:pt idx="8">
                  <c:v>2.5663954923870722E-2</c:v>
                </c:pt>
                <c:pt idx="9">
                  <c:v>1.423664967870596E-2</c:v>
                </c:pt>
                <c:pt idx="10">
                  <c:v>3.3751701433952709E-2</c:v>
                </c:pt>
                <c:pt idx="11">
                  <c:v>1.6863980247538855E-2</c:v>
                </c:pt>
                <c:pt idx="12">
                  <c:v>7.0621379506821569E-2</c:v>
                </c:pt>
                <c:pt idx="13">
                  <c:v>7.309043714982115E-2</c:v>
                </c:pt>
                <c:pt idx="14">
                  <c:v>7.4277484093570947E-2</c:v>
                </c:pt>
                <c:pt idx="15">
                  <c:v>6.3681111709031055E-2</c:v>
                </c:pt>
                <c:pt idx="16">
                  <c:v>0.11309391915418948</c:v>
                </c:pt>
                <c:pt idx="17">
                  <c:v>2.2981228830996171E-2</c:v>
                </c:pt>
                <c:pt idx="18">
                  <c:v>4.2876135608242855E-2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F-4CA5-AAA4-CB4FC87AD0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DF-4CA5-AAA4-CB4FC87AD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8.78'!$Y$44:$Y$60</c:f>
              <c:numCache>
                <c:formatCode>#,##0</c:formatCode>
                <c:ptCount val="17"/>
                <c:pt idx="0">
                  <c:v>31</c:v>
                </c:pt>
                <c:pt idx="1">
                  <c:v>1172</c:v>
                </c:pt>
                <c:pt idx="2">
                  <c:v>3839</c:v>
                </c:pt>
                <c:pt idx="3">
                  <c:v>5888</c:v>
                </c:pt>
                <c:pt idx="4">
                  <c:v>7167</c:v>
                </c:pt>
                <c:pt idx="5">
                  <c:v>6528</c:v>
                </c:pt>
                <c:pt idx="6">
                  <c:v>6084</c:v>
                </c:pt>
                <c:pt idx="7">
                  <c:v>6021</c:v>
                </c:pt>
                <c:pt idx="8">
                  <c:v>6416</c:v>
                </c:pt>
                <c:pt idx="9">
                  <c:v>5811</c:v>
                </c:pt>
                <c:pt idx="10">
                  <c:v>5543</c:v>
                </c:pt>
                <c:pt idx="11">
                  <c:v>4189</c:v>
                </c:pt>
                <c:pt idx="12">
                  <c:v>2250</c:v>
                </c:pt>
                <c:pt idx="13">
                  <c:v>1024</c:v>
                </c:pt>
                <c:pt idx="14">
                  <c:v>328</c:v>
                </c:pt>
                <c:pt idx="15">
                  <c:v>150</c:v>
                </c:pt>
                <c:pt idx="1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C-4796-8263-1ECE22D9E7DB}"/>
            </c:ext>
          </c:extLst>
        </c:ser>
        <c:ser>
          <c:idx val="1"/>
          <c:order val="1"/>
          <c:tx>
            <c:strRef>
              <c:f>'Table 8.78'!$S$62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8.78'!$Y$63:$Y$79</c:f>
              <c:numCache>
                <c:formatCode>#,##0</c:formatCode>
                <c:ptCount val="17"/>
                <c:pt idx="0">
                  <c:v>33</c:v>
                </c:pt>
                <c:pt idx="1">
                  <c:v>1328</c:v>
                </c:pt>
                <c:pt idx="2">
                  <c:v>4022</c:v>
                </c:pt>
                <c:pt idx="3">
                  <c:v>6303</c:v>
                </c:pt>
                <c:pt idx="4">
                  <c:v>6786</c:v>
                </c:pt>
                <c:pt idx="5">
                  <c:v>6410</c:v>
                </c:pt>
                <c:pt idx="6">
                  <c:v>5654</c:v>
                </c:pt>
                <c:pt idx="7">
                  <c:v>5894</c:v>
                </c:pt>
                <c:pt idx="8">
                  <c:v>6883</c:v>
                </c:pt>
                <c:pt idx="9">
                  <c:v>6189</c:v>
                </c:pt>
                <c:pt idx="10">
                  <c:v>5754</c:v>
                </c:pt>
                <c:pt idx="11">
                  <c:v>3931</c:v>
                </c:pt>
                <c:pt idx="12">
                  <c:v>1773</c:v>
                </c:pt>
                <c:pt idx="13">
                  <c:v>666</c:v>
                </c:pt>
                <c:pt idx="14">
                  <c:v>255</c:v>
                </c:pt>
                <c:pt idx="15">
                  <c:v>140</c:v>
                </c:pt>
                <c:pt idx="16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C-4796-8263-1ECE22D9E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8.78'!$Y$83:$Y$90</c:f>
              <c:numCache>
                <c:formatCode>#,##0</c:formatCode>
                <c:ptCount val="8"/>
                <c:pt idx="0">
                  <c:v>5813</c:v>
                </c:pt>
                <c:pt idx="1">
                  <c:v>5719</c:v>
                </c:pt>
                <c:pt idx="2">
                  <c:v>10836</c:v>
                </c:pt>
                <c:pt idx="3">
                  <c:v>2333</c:v>
                </c:pt>
                <c:pt idx="4">
                  <c:v>2015</c:v>
                </c:pt>
                <c:pt idx="5">
                  <c:v>2382</c:v>
                </c:pt>
                <c:pt idx="6">
                  <c:v>3285</c:v>
                </c:pt>
                <c:pt idx="7">
                  <c:v>4482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0-4FD2-8F6E-3FDDC3FEB586}"/>
            </c:ext>
          </c:extLst>
        </c:ser>
        <c:ser>
          <c:idx val="1"/>
          <c:order val="1"/>
          <c:tx>
            <c:strRef>
              <c:f>'Table 8.78'!$S$92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8.78'!$Y$93:$Y$100</c:f>
              <c:numCache>
                <c:formatCode>#,##0</c:formatCode>
                <c:ptCount val="8"/>
                <c:pt idx="0">
                  <c:v>3636</c:v>
                </c:pt>
                <c:pt idx="1">
                  <c:v>8574</c:v>
                </c:pt>
                <c:pt idx="2">
                  <c:v>1829</c:v>
                </c:pt>
                <c:pt idx="3">
                  <c:v>6719</c:v>
                </c:pt>
                <c:pt idx="4">
                  <c:v>8536</c:v>
                </c:pt>
                <c:pt idx="5">
                  <c:v>4427</c:v>
                </c:pt>
                <c:pt idx="6">
                  <c:v>433</c:v>
                </c:pt>
                <c:pt idx="7">
                  <c:v>2386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0-4FD2-8F6E-3FDDC3FEB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8.78'!$U$8:$Y$8</c:f>
              <c:numCache>
                <c:formatCode>#,##0</c:formatCode>
                <c:ptCount val="5"/>
                <c:pt idx="1">
                  <c:v>39208</c:v>
                </c:pt>
                <c:pt idx="2">
                  <c:v>41457</c:v>
                </c:pt>
                <c:pt idx="3">
                  <c:v>42033.4</c:v>
                </c:pt>
                <c:pt idx="4">
                  <c:v>43555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9-4A6F-B590-28B12B5E4C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29-4A6F-B590-28B12B5E4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8.78'!$V$4:$Z$4</c:f>
              <c:numCache>
                <c:formatCode>#,##0</c:formatCode>
                <c:ptCount val="5"/>
                <c:pt idx="0">
                  <c:v>118566</c:v>
                </c:pt>
                <c:pt idx="1">
                  <c:v>118717</c:v>
                </c:pt>
                <c:pt idx="2">
                  <c:v>122106</c:v>
                </c:pt>
                <c:pt idx="3">
                  <c:v>124768</c:v>
                </c:pt>
                <c:pt idx="4">
                  <c:v>126365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A-40FA-8BAD-4193E2A107FA}"/>
            </c:ext>
          </c:extLst>
        </c:ser>
        <c:ser>
          <c:idx val="1"/>
          <c:order val="1"/>
          <c:tx>
            <c:strRef>
              <c:f>'Table 8.78'!$S$7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8.78'!$V$7:$Z$7</c:f>
              <c:numCache>
                <c:formatCode>#,##0</c:formatCode>
                <c:ptCount val="5"/>
                <c:pt idx="0">
                  <c:v>85979</c:v>
                </c:pt>
                <c:pt idx="1">
                  <c:v>86686</c:v>
                </c:pt>
                <c:pt idx="2">
                  <c:v>88275</c:v>
                </c:pt>
                <c:pt idx="3">
                  <c:v>90215</c:v>
                </c:pt>
                <c:pt idx="4">
                  <c:v>90539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FA-40FA-8BAD-4193E2A107FA}"/>
            </c:ext>
          </c:extLst>
        </c:ser>
        <c:ser>
          <c:idx val="2"/>
          <c:order val="2"/>
          <c:tx>
            <c:strRef>
              <c:f>'Table 8.78'!$S$11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8.78'!$V$11:$Z$11</c:f>
              <c:numCache>
                <c:formatCode>#,##0</c:formatCode>
                <c:ptCount val="5"/>
                <c:pt idx="0">
                  <c:v>105010</c:v>
                </c:pt>
                <c:pt idx="1">
                  <c:v>105111</c:v>
                </c:pt>
                <c:pt idx="2">
                  <c:v>108138</c:v>
                </c:pt>
                <c:pt idx="3">
                  <c:v>110526</c:v>
                </c:pt>
                <c:pt idx="4">
                  <c:v>112338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A-40FA-8BAD-4193E2A107FA}"/>
            </c:ext>
          </c:extLst>
        </c:ser>
        <c:ser>
          <c:idx val="3"/>
          <c:order val="3"/>
          <c:tx>
            <c:strRef>
              <c:f>'Table 8.78'!$S$12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8.78'!$V$12:$Z$12</c:f>
              <c:numCache>
                <c:formatCode>#,##0</c:formatCode>
                <c:ptCount val="5"/>
                <c:pt idx="0">
                  <c:v>13556</c:v>
                </c:pt>
                <c:pt idx="1">
                  <c:v>13606</c:v>
                </c:pt>
                <c:pt idx="2">
                  <c:v>13968</c:v>
                </c:pt>
                <c:pt idx="3">
                  <c:v>14242</c:v>
                </c:pt>
                <c:pt idx="4">
                  <c:v>14027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FA-40FA-8BAD-4193E2A10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8.78'!$AB$15:$AB$33</c:f>
              <c:numCache>
                <c:formatCode>0.0%</c:formatCode>
                <c:ptCount val="19"/>
                <c:pt idx="0">
                  <c:v>1.8850305466746858E-2</c:v>
                </c:pt>
                <c:pt idx="1">
                  <c:v>1.7172612452913804E-3</c:v>
                </c:pt>
                <c:pt idx="2">
                  <c:v>7.8701212370611881E-2</c:v>
                </c:pt>
                <c:pt idx="3">
                  <c:v>6.5129308980405812E-3</c:v>
                </c:pt>
                <c:pt idx="4">
                  <c:v>0.11423348422018929</c:v>
                </c:pt>
                <c:pt idx="5">
                  <c:v>4.8708492925200214E-2</c:v>
                </c:pt>
                <c:pt idx="6">
                  <c:v>8.7176727548985464E-2</c:v>
                </c:pt>
                <c:pt idx="7">
                  <c:v>5.1248773384824794E-2</c:v>
                </c:pt>
                <c:pt idx="8">
                  <c:v>2.5663954923870722E-2</c:v>
                </c:pt>
                <c:pt idx="9">
                  <c:v>1.423664967870596E-2</c:v>
                </c:pt>
                <c:pt idx="10">
                  <c:v>3.3751701433952709E-2</c:v>
                </c:pt>
                <c:pt idx="11">
                  <c:v>1.6863980247538855E-2</c:v>
                </c:pt>
                <c:pt idx="12">
                  <c:v>7.0621379506821569E-2</c:v>
                </c:pt>
                <c:pt idx="13">
                  <c:v>7.309043714982115E-2</c:v>
                </c:pt>
                <c:pt idx="14">
                  <c:v>7.4277484093570947E-2</c:v>
                </c:pt>
                <c:pt idx="15">
                  <c:v>6.3681111709031055E-2</c:v>
                </c:pt>
                <c:pt idx="16">
                  <c:v>0.11309391915418948</c:v>
                </c:pt>
                <c:pt idx="17">
                  <c:v>2.2981228830996171E-2</c:v>
                </c:pt>
                <c:pt idx="18">
                  <c:v>4.2876135608242855E-2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2-4D50-9ADD-3F6FE132E9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42-4D50-9ADD-3F6FE132E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8.78'!$Z$44:$Z$60</c:f>
              <c:numCache>
                <c:formatCode>#,##0</c:formatCode>
                <c:ptCount val="17"/>
                <c:pt idx="0">
                  <c:v>25</c:v>
                </c:pt>
                <c:pt idx="1">
                  <c:v>1248</c:v>
                </c:pt>
                <c:pt idx="2">
                  <c:v>3787</c:v>
                </c:pt>
                <c:pt idx="3">
                  <c:v>5863</c:v>
                </c:pt>
                <c:pt idx="4">
                  <c:v>7174</c:v>
                </c:pt>
                <c:pt idx="5">
                  <c:v>6726</c:v>
                </c:pt>
                <c:pt idx="6">
                  <c:v>6226</c:v>
                </c:pt>
                <c:pt idx="7">
                  <c:v>5798</c:v>
                </c:pt>
                <c:pt idx="8">
                  <c:v>6442</c:v>
                </c:pt>
                <c:pt idx="9">
                  <c:v>5712</c:v>
                </c:pt>
                <c:pt idx="10">
                  <c:v>5503</c:v>
                </c:pt>
                <c:pt idx="11">
                  <c:v>4267</c:v>
                </c:pt>
                <c:pt idx="12">
                  <c:v>2297</c:v>
                </c:pt>
                <c:pt idx="13">
                  <c:v>1104</c:v>
                </c:pt>
                <c:pt idx="14">
                  <c:v>341</c:v>
                </c:pt>
                <c:pt idx="15">
                  <c:v>136</c:v>
                </c:pt>
                <c:pt idx="1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9B-4987-B19A-BD2B3A0CFDD7}"/>
            </c:ext>
          </c:extLst>
        </c:ser>
        <c:ser>
          <c:idx val="1"/>
          <c:order val="1"/>
          <c:tx>
            <c:strRef>
              <c:f>'Table 8.78'!$S$62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8.78'!$Z$63:$Z$79</c:f>
              <c:numCache>
                <c:formatCode>#,##0</c:formatCode>
                <c:ptCount val="17"/>
                <c:pt idx="0">
                  <c:v>27</c:v>
                </c:pt>
                <c:pt idx="1">
                  <c:v>1403</c:v>
                </c:pt>
                <c:pt idx="2">
                  <c:v>4214</c:v>
                </c:pt>
                <c:pt idx="3">
                  <c:v>6130</c:v>
                </c:pt>
                <c:pt idx="4">
                  <c:v>6951</c:v>
                </c:pt>
                <c:pt idx="5">
                  <c:v>6606</c:v>
                </c:pt>
                <c:pt idx="6">
                  <c:v>6046</c:v>
                </c:pt>
                <c:pt idx="7">
                  <c:v>6050</c:v>
                </c:pt>
                <c:pt idx="8">
                  <c:v>6982</c:v>
                </c:pt>
                <c:pt idx="9">
                  <c:v>6150</c:v>
                </c:pt>
                <c:pt idx="10">
                  <c:v>5851</c:v>
                </c:pt>
                <c:pt idx="11">
                  <c:v>4141</c:v>
                </c:pt>
                <c:pt idx="12">
                  <c:v>1883</c:v>
                </c:pt>
                <c:pt idx="13">
                  <c:v>696</c:v>
                </c:pt>
                <c:pt idx="14">
                  <c:v>258</c:v>
                </c:pt>
                <c:pt idx="15">
                  <c:v>155</c:v>
                </c:pt>
                <c:pt idx="16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9B-4987-B19A-BD2B3A0CF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8.78'!$Z$83:$Z$90</c:f>
              <c:numCache>
                <c:formatCode>#,##0</c:formatCode>
                <c:ptCount val="8"/>
                <c:pt idx="0">
                  <c:v>5896</c:v>
                </c:pt>
                <c:pt idx="1">
                  <c:v>5905</c:v>
                </c:pt>
                <c:pt idx="2">
                  <c:v>11023</c:v>
                </c:pt>
                <c:pt idx="3">
                  <c:v>2371</c:v>
                </c:pt>
                <c:pt idx="4">
                  <c:v>2061</c:v>
                </c:pt>
                <c:pt idx="5">
                  <c:v>2351</c:v>
                </c:pt>
                <c:pt idx="6">
                  <c:v>3222</c:v>
                </c:pt>
                <c:pt idx="7">
                  <c:v>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0-422A-A161-ACB3BFE0E4FB}"/>
            </c:ext>
          </c:extLst>
        </c:ser>
        <c:ser>
          <c:idx val="1"/>
          <c:order val="1"/>
          <c:tx>
            <c:strRef>
              <c:f>'Table 8.78'!$S$92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8.78'!$Z$93:$Z$100</c:f>
              <c:numCache>
                <c:formatCode>#,##0</c:formatCode>
                <c:ptCount val="8"/>
                <c:pt idx="0">
                  <c:v>3759</c:v>
                </c:pt>
                <c:pt idx="1">
                  <c:v>8910</c:v>
                </c:pt>
                <c:pt idx="2">
                  <c:v>1850</c:v>
                </c:pt>
                <c:pt idx="3">
                  <c:v>6936</c:v>
                </c:pt>
                <c:pt idx="4">
                  <c:v>8522</c:v>
                </c:pt>
                <c:pt idx="5">
                  <c:v>4334</c:v>
                </c:pt>
                <c:pt idx="6">
                  <c:v>463</c:v>
                </c:pt>
                <c:pt idx="7">
                  <c:v>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0-422A-A161-ACB3BFE0E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8.8'!$Z$44:$Z$60</c:f>
              <c:numCache>
                <c:formatCode>#,##0</c:formatCode>
                <c:ptCount val="17"/>
                <c:pt idx="0">
                  <c:v>6</c:v>
                </c:pt>
                <c:pt idx="1">
                  <c:v>109</c:v>
                </c:pt>
                <c:pt idx="2">
                  <c:v>304</c:v>
                </c:pt>
                <c:pt idx="3">
                  <c:v>453</c:v>
                </c:pt>
                <c:pt idx="4">
                  <c:v>533</c:v>
                </c:pt>
                <c:pt idx="5">
                  <c:v>513</c:v>
                </c:pt>
                <c:pt idx="6">
                  <c:v>347</c:v>
                </c:pt>
                <c:pt idx="7">
                  <c:v>387</c:v>
                </c:pt>
                <c:pt idx="8">
                  <c:v>452</c:v>
                </c:pt>
                <c:pt idx="9">
                  <c:v>479</c:v>
                </c:pt>
                <c:pt idx="10">
                  <c:v>608</c:v>
                </c:pt>
                <c:pt idx="11">
                  <c:v>540</c:v>
                </c:pt>
                <c:pt idx="12">
                  <c:v>327</c:v>
                </c:pt>
                <c:pt idx="13">
                  <c:v>151</c:v>
                </c:pt>
                <c:pt idx="14">
                  <c:v>64</c:v>
                </c:pt>
                <c:pt idx="15">
                  <c:v>33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90-468F-B407-226B7498D194}"/>
            </c:ext>
          </c:extLst>
        </c:ser>
        <c:ser>
          <c:idx val="1"/>
          <c:order val="1"/>
          <c:tx>
            <c:strRef>
              <c:f>'Table 8.8'!$S$62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8.8'!$Z$63:$Z$79</c:f>
              <c:numCache>
                <c:formatCode>#,##0</c:formatCode>
                <c:ptCount val="17"/>
                <c:pt idx="0">
                  <c:v>0</c:v>
                </c:pt>
                <c:pt idx="1">
                  <c:v>128</c:v>
                </c:pt>
                <c:pt idx="2">
                  <c:v>333</c:v>
                </c:pt>
                <c:pt idx="3">
                  <c:v>389</c:v>
                </c:pt>
                <c:pt idx="4">
                  <c:v>482</c:v>
                </c:pt>
                <c:pt idx="5">
                  <c:v>394</c:v>
                </c:pt>
                <c:pt idx="6">
                  <c:v>415</c:v>
                </c:pt>
                <c:pt idx="7">
                  <c:v>412</c:v>
                </c:pt>
                <c:pt idx="8">
                  <c:v>522</c:v>
                </c:pt>
                <c:pt idx="9">
                  <c:v>570</c:v>
                </c:pt>
                <c:pt idx="10">
                  <c:v>675</c:v>
                </c:pt>
                <c:pt idx="11">
                  <c:v>487</c:v>
                </c:pt>
                <c:pt idx="12">
                  <c:v>284</c:v>
                </c:pt>
                <c:pt idx="13">
                  <c:v>108</c:v>
                </c:pt>
                <c:pt idx="14">
                  <c:v>40</c:v>
                </c:pt>
                <c:pt idx="15">
                  <c:v>30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90-468F-B407-226B7498D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8.78'!$V$8:$Z$8</c:f>
              <c:numCache>
                <c:formatCode>#,##0</c:formatCode>
                <c:ptCount val="5"/>
                <c:pt idx="0">
                  <c:v>39208</c:v>
                </c:pt>
                <c:pt idx="1">
                  <c:v>41457</c:v>
                </c:pt>
                <c:pt idx="2">
                  <c:v>42033.4</c:v>
                </c:pt>
                <c:pt idx="3">
                  <c:v>43555</c:v>
                </c:pt>
                <c:pt idx="4">
                  <c:v>44527.16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EE-454B-AD17-41D1F4B46C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EE-454B-AD17-41D1F4B46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8.79'!$U$4:$Y$4</c:f>
              <c:numCache>
                <c:formatCode>#,##0</c:formatCode>
                <c:ptCount val="5"/>
                <c:pt idx="1">
                  <c:v>4847</c:v>
                </c:pt>
                <c:pt idx="2">
                  <c:v>4525</c:v>
                </c:pt>
                <c:pt idx="3">
                  <c:v>4751</c:v>
                </c:pt>
                <c:pt idx="4">
                  <c:v>5212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E-4ECB-99F8-3E22AC65E546}"/>
            </c:ext>
          </c:extLst>
        </c:ser>
        <c:ser>
          <c:idx val="1"/>
          <c:order val="1"/>
          <c:tx>
            <c:strRef>
              <c:f>'Table 8.79'!$S$7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8.79'!$U$7:$Y$7</c:f>
              <c:numCache>
                <c:formatCode>#,##0</c:formatCode>
                <c:ptCount val="5"/>
                <c:pt idx="1">
                  <c:v>3324</c:v>
                </c:pt>
                <c:pt idx="2">
                  <c:v>3112</c:v>
                </c:pt>
                <c:pt idx="3">
                  <c:v>3275</c:v>
                </c:pt>
                <c:pt idx="4">
                  <c:v>3550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E-4ECB-99F8-3E22AC65E546}"/>
            </c:ext>
          </c:extLst>
        </c:ser>
        <c:ser>
          <c:idx val="2"/>
          <c:order val="2"/>
          <c:tx>
            <c:strRef>
              <c:f>'Table 8.79'!$S$11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8.79'!$U$11:$Y$11</c:f>
              <c:numCache>
                <c:formatCode>#,##0</c:formatCode>
                <c:ptCount val="5"/>
                <c:pt idx="1">
                  <c:v>3669</c:v>
                </c:pt>
                <c:pt idx="2">
                  <c:v>3520</c:v>
                </c:pt>
                <c:pt idx="3">
                  <c:v>3652</c:v>
                </c:pt>
                <c:pt idx="4">
                  <c:v>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E-4ECB-99F8-3E22AC65E546}"/>
            </c:ext>
          </c:extLst>
        </c:ser>
        <c:ser>
          <c:idx val="3"/>
          <c:order val="3"/>
          <c:tx>
            <c:strRef>
              <c:f>'Table 8.79'!$S$12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8.79'!$U$12:$Y$12</c:f>
              <c:numCache>
                <c:formatCode>#,##0</c:formatCode>
                <c:ptCount val="5"/>
                <c:pt idx="1">
                  <c:v>1180</c:v>
                </c:pt>
                <c:pt idx="2">
                  <c:v>1000</c:v>
                </c:pt>
                <c:pt idx="3">
                  <c:v>1099</c:v>
                </c:pt>
                <c:pt idx="4">
                  <c:v>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3E-4ECB-99F8-3E22AC65E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8.79'!$AB$15:$AB$33</c:f>
              <c:numCache>
                <c:formatCode>0.0%</c:formatCode>
                <c:ptCount val="19"/>
                <c:pt idx="0">
                  <c:v>0.12166050143855323</c:v>
                </c:pt>
                <c:pt idx="1">
                  <c:v>6.1652281134401974E-3</c:v>
                </c:pt>
                <c:pt idx="2">
                  <c:v>2.3633374434854089E-2</c:v>
                </c:pt>
                <c:pt idx="3">
                  <c:v>9.4533497739416363E-3</c:v>
                </c:pt>
                <c:pt idx="4">
                  <c:v>3.5758323057953144E-2</c:v>
                </c:pt>
                <c:pt idx="5">
                  <c:v>3.5141800246609123E-2</c:v>
                </c:pt>
                <c:pt idx="6">
                  <c:v>7.2544184134812992E-2</c:v>
                </c:pt>
                <c:pt idx="7">
                  <c:v>3.4730785039046447E-2</c:v>
                </c:pt>
                <c:pt idx="8">
                  <c:v>4.7266748869708178E-2</c:v>
                </c:pt>
                <c:pt idx="9">
                  <c:v>4.3156596794081377E-3</c:v>
                </c:pt>
                <c:pt idx="10">
                  <c:v>1.9112207151664611E-2</c:v>
                </c:pt>
                <c:pt idx="11">
                  <c:v>9.8643649815043158E-3</c:v>
                </c:pt>
                <c:pt idx="12">
                  <c:v>2.2194821208384709E-2</c:v>
                </c:pt>
                <c:pt idx="13">
                  <c:v>4.192355117139334E-2</c:v>
                </c:pt>
                <c:pt idx="14">
                  <c:v>9.5972050965885736E-2</c:v>
                </c:pt>
                <c:pt idx="15">
                  <c:v>4.6650226058364157E-2</c:v>
                </c:pt>
                <c:pt idx="16">
                  <c:v>0.1781750924784217</c:v>
                </c:pt>
                <c:pt idx="17">
                  <c:v>1.4796547472256474E-2</c:v>
                </c:pt>
                <c:pt idx="18">
                  <c:v>2.1989313604603371E-2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5D-411E-A346-30BB5C5998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5D-411E-A346-30BB5C599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8.79'!$Y$44:$Y$60</c:f>
              <c:numCache>
                <c:formatCode>#,##0</c:formatCode>
                <c:ptCount val="17"/>
                <c:pt idx="0">
                  <c:v>0</c:v>
                </c:pt>
                <c:pt idx="1">
                  <c:v>69</c:v>
                </c:pt>
                <c:pt idx="2">
                  <c:v>170</c:v>
                </c:pt>
                <c:pt idx="3">
                  <c:v>259</c:v>
                </c:pt>
                <c:pt idx="4">
                  <c:v>271</c:v>
                </c:pt>
                <c:pt idx="5">
                  <c:v>179</c:v>
                </c:pt>
                <c:pt idx="6">
                  <c:v>153</c:v>
                </c:pt>
                <c:pt idx="7">
                  <c:v>148</c:v>
                </c:pt>
                <c:pt idx="8">
                  <c:v>195</c:v>
                </c:pt>
                <c:pt idx="9">
                  <c:v>258</c:v>
                </c:pt>
                <c:pt idx="10">
                  <c:v>298</c:v>
                </c:pt>
                <c:pt idx="11">
                  <c:v>242</c:v>
                </c:pt>
                <c:pt idx="12">
                  <c:v>145</c:v>
                </c:pt>
                <c:pt idx="13">
                  <c:v>81</c:v>
                </c:pt>
                <c:pt idx="14">
                  <c:v>39</c:v>
                </c:pt>
                <c:pt idx="15">
                  <c:v>39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C8-49F3-9CD2-8D97BC11AE1A}"/>
            </c:ext>
          </c:extLst>
        </c:ser>
        <c:ser>
          <c:idx val="1"/>
          <c:order val="1"/>
          <c:tx>
            <c:strRef>
              <c:f>'Table 8.79'!$S$62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8.79'!$Y$63:$Y$79</c:f>
              <c:numCache>
                <c:formatCode>#,##0</c:formatCode>
                <c:ptCount val="17"/>
                <c:pt idx="0">
                  <c:v>0</c:v>
                </c:pt>
                <c:pt idx="1">
                  <c:v>49</c:v>
                </c:pt>
                <c:pt idx="2">
                  <c:v>205</c:v>
                </c:pt>
                <c:pt idx="3">
                  <c:v>252</c:v>
                </c:pt>
                <c:pt idx="4">
                  <c:v>219</c:v>
                </c:pt>
                <c:pt idx="5">
                  <c:v>178</c:v>
                </c:pt>
                <c:pt idx="6">
                  <c:v>184</c:v>
                </c:pt>
                <c:pt idx="7">
                  <c:v>192</c:v>
                </c:pt>
                <c:pt idx="8">
                  <c:v>251</c:v>
                </c:pt>
                <c:pt idx="9">
                  <c:v>262</c:v>
                </c:pt>
                <c:pt idx="10">
                  <c:v>313</c:v>
                </c:pt>
                <c:pt idx="11">
                  <c:v>237</c:v>
                </c:pt>
                <c:pt idx="12">
                  <c:v>97</c:v>
                </c:pt>
                <c:pt idx="13">
                  <c:v>56</c:v>
                </c:pt>
                <c:pt idx="14">
                  <c:v>34</c:v>
                </c:pt>
                <c:pt idx="15">
                  <c:v>25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C8-49F3-9CD2-8D97BC11A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8.79'!$Y$83:$Y$90</c:f>
              <c:numCache>
                <c:formatCode>#,##0</c:formatCode>
                <c:ptCount val="8"/>
                <c:pt idx="0">
                  <c:v>176</c:v>
                </c:pt>
                <c:pt idx="1">
                  <c:v>110</c:v>
                </c:pt>
                <c:pt idx="2">
                  <c:v>222</c:v>
                </c:pt>
                <c:pt idx="3">
                  <c:v>58</c:v>
                </c:pt>
                <c:pt idx="4">
                  <c:v>50</c:v>
                </c:pt>
                <c:pt idx="5">
                  <c:v>66</c:v>
                </c:pt>
                <c:pt idx="6">
                  <c:v>175</c:v>
                </c:pt>
                <c:pt idx="7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A-4EDF-91C8-C08678150115}"/>
            </c:ext>
          </c:extLst>
        </c:ser>
        <c:ser>
          <c:idx val="1"/>
          <c:order val="1"/>
          <c:tx>
            <c:strRef>
              <c:f>'Table 8.79'!$S$92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8.79'!$Y$93:$Y$100</c:f>
              <c:numCache>
                <c:formatCode>#,##0</c:formatCode>
                <c:ptCount val="8"/>
                <c:pt idx="0">
                  <c:v>95</c:v>
                </c:pt>
                <c:pt idx="1">
                  <c:v>331</c:v>
                </c:pt>
                <c:pt idx="2">
                  <c:v>33</c:v>
                </c:pt>
                <c:pt idx="3">
                  <c:v>276</c:v>
                </c:pt>
                <c:pt idx="4">
                  <c:v>217</c:v>
                </c:pt>
                <c:pt idx="5">
                  <c:v>115</c:v>
                </c:pt>
                <c:pt idx="6">
                  <c:v>23</c:v>
                </c:pt>
                <c:pt idx="7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A-4EDF-91C8-C08678150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8.79'!$U$8:$Y$8</c:f>
              <c:numCache>
                <c:formatCode>#,##0</c:formatCode>
                <c:ptCount val="5"/>
                <c:pt idx="1">
                  <c:v>24630.9</c:v>
                </c:pt>
                <c:pt idx="2">
                  <c:v>26694.32</c:v>
                </c:pt>
                <c:pt idx="3">
                  <c:v>25756</c:v>
                </c:pt>
                <c:pt idx="4">
                  <c:v>28634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A-439A-B7F5-1787789B8E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A-439A-B7F5-1787789B8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8.79'!$V$4:$Z$4</c:f>
              <c:numCache>
                <c:formatCode>#,##0</c:formatCode>
                <c:ptCount val="5"/>
                <c:pt idx="0">
                  <c:v>4847</c:v>
                </c:pt>
                <c:pt idx="1">
                  <c:v>4525</c:v>
                </c:pt>
                <c:pt idx="2">
                  <c:v>4751</c:v>
                </c:pt>
                <c:pt idx="3">
                  <c:v>5212</c:v>
                </c:pt>
                <c:pt idx="4">
                  <c:v>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0D-4495-8256-3DADF8B35C7F}"/>
            </c:ext>
          </c:extLst>
        </c:ser>
        <c:ser>
          <c:idx val="1"/>
          <c:order val="1"/>
          <c:tx>
            <c:strRef>
              <c:f>'Table 8.79'!$S$7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8.79'!$V$7:$Z$7</c:f>
              <c:numCache>
                <c:formatCode>#,##0</c:formatCode>
                <c:ptCount val="5"/>
                <c:pt idx="0">
                  <c:v>3324</c:v>
                </c:pt>
                <c:pt idx="1">
                  <c:v>3112</c:v>
                </c:pt>
                <c:pt idx="2">
                  <c:v>3275</c:v>
                </c:pt>
                <c:pt idx="3">
                  <c:v>3550</c:v>
                </c:pt>
                <c:pt idx="4">
                  <c:v>3315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0D-4495-8256-3DADF8B35C7F}"/>
            </c:ext>
          </c:extLst>
        </c:ser>
        <c:ser>
          <c:idx val="2"/>
          <c:order val="2"/>
          <c:tx>
            <c:strRef>
              <c:f>'Table 8.79'!$S$11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8.79'!$V$11:$Z$11</c:f>
              <c:numCache>
                <c:formatCode>#,##0</c:formatCode>
                <c:ptCount val="5"/>
                <c:pt idx="0">
                  <c:v>3669</c:v>
                </c:pt>
                <c:pt idx="1">
                  <c:v>3520</c:v>
                </c:pt>
                <c:pt idx="2">
                  <c:v>3652</c:v>
                </c:pt>
                <c:pt idx="3">
                  <c:v>3920</c:v>
                </c:pt>
                <c:pt idx="4">
                  <c:v>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0D-4495-8256-3DADF8B35C7F}"/>
            </c:ext>
          </c:extLst>
        </c:ser>
        <c:ser>
          <c:idx val="3"/>
          <c:order val="3"/>
          <c:tx>
            <c:strRef>
              <c:f>'Table 8.79'!$S$12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8.79'!$V$12:$Z$12</c:f>
              <c:numCache>
                <c:formatCode>#,##0</c:formatCode>
                <c:ptCount val="5"/>
                <c:pt idx="0">
                  <c:v>1180</c:v>
                </c:pt>
                <c:pt idx="1">
                  <c:v>1000</c:v>
                </c:pt>
                <c:pt idx="2">
                  <c:v>1099</c:v>
                </c:pt>
                <c:pt idx="3">
                  <c:v>1296</c:v>
                </c:pt>
                <c:pt idx="4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0D-4495-8256-3DADF8B35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8.79'!$AB$15:$AB$33</c:f>
              <c:numCache>
                <c:formatCode>0.0%</c:formatCode>
                <c:ptCount val="19"/>
                <c:pt idx="0">
                  <c:v>0.12166050143855323</c:v>
                </c:pt>
                <c:pt idx="1">
                  <c:v>6.1652281134401974E-3</c:v>
                </c:pt>
                <c:pt idx="2">
                  <c:v>2.3633374434854089E-2</c:v>
                </c:pt>
                <c:pt idx="3">
                  <c:v>9.4533497739416363E-3</c:v>
                </c:pt>
                <c:pt idx="4">
                  <c:v>3.5758323057953144E-2</c:v>
                </c:pt>
                <c:pt idx="5">
                  <c:v>3.5141800246609123E-2</c:v>
                </c:pt>
                <c:pt idx="6">
                  <c:v>7.2544184134812992E-2</c:v>
                </c:pt>
                <c:pt idx="7">
                  <c:v>3.4730785039046447E-2</c:v>
                </c:pt>
                <c:pt idx="8">
                  <c:v>4.7266748869708178E-2</c:v>
                </c:pt>
                <c:pt idx="9">
                  <c:v>4.3156596794081377E-3</c:v>
                </c:pt>
                <c:pt idx="10">
                  <c:v>1.9112207151664611E-2</c:v>
                </c:pt>
                <c:pt idx="11">
                  <c:v>9.8643649815043158E-3</c:v>
                </c:pt>
                <c:pt idx="12">
                  <c:v>2.2194821208384709E-2</c:v>
                </c:pt>
                <c:pt idx="13">
                  <c:v>4.192355117139334E-2</c:v>
                </c:pt>
                <c:pt idx="14">
                  <c:v>9.5972050965885736E-2</c:v>
                </c:pt>
                <c:pt idx="15">
                  <c:v>4.6650226058364157E-2</c:v>
                </c:pt>
                <c:pt idx="16">
                  <c:v>0.1781750924784217</c:v>
                </c:pt>
                <c:pt idx="17">
                  <c:v>1.4796547472256474E-2</c:v>
                </c:pt>
                <c:pt idx="18">
                  <c:v>2.1989313604603371E-2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B-4D2B-9E50-2B48F7ECCF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3B-4D2B-9E50-2B48F7ECC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8.79'!$Z$44:$Z$60</c:f>
              <c:numCache>
                <c:formatCode>#,##0</c:formatCode>
                <c:ptCount val="17"/>
                <c:pt idx="0">
                  <c:v>7</c:v>
                </c:pt>
                <c:pt idx="1">
                  <c:v>53</c:v>
                </c:pt>
                <c:pt idx="2">
                  <c:v>152</c:v>
                </c:pt>
                <c:pt idx="3">
                  <c:v>197</c:v>
                </c:pt>
                <c:pt idx="4">
                  <c:v>225</c:v>
                </c:pt>
                <c:pt idx="5">
                  <c:v>189</c:v>
                </c:pt>
                <c:pt idx="6">
                  <c:v>168</c:v>
                </c:pt>
                <c:pt idx="7">
                  <c:v>160</c:v>
                </c:pt>
                <c:pt idx="8">
                  <c:v>177</c:v>
                </c:pt>
                <c:pt idx="9">
                  <c:v>233</c:v>
                </c:pt>
                <c:pt idx="10">
                  <c:v>273</c:v>
                </c:pt>
                <c:pt idx="11">
                  <c:v>258</c:v>
                </c:pt>
                <c:pt idx="12">
                  <c:v>138</c:v>
                </c:pt>
                <c:pt idx="13">
                  <c:v>61</c:v>
                </c:pt>
                <c:pt idx="14">
                  <c:v>38</c:v>
                </c:pt>
                <c:pt idx="15">
                  <c:v>28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2-4F17-B6E6-1A1B71F057B0}"/>
            </c:ext>
          </c:extLst>
        </c:ser>
        <c:ser>
          <c:idx val="1"/>
          <c:order val="1"/>
          <c:tx>
            <c:strRef>
              <c:f>'Table 8.79'!$S$62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8.79'!$Z$63:$Z$79</c:f>
              <c:numCache>
                <c:formatCode>#,##0</c:formatCode>
                <c:ptCount val="17"/>
                <c:pt idx="0">
                  <c:v>0</c:v>
                </c:pt>
                <c:pt idx="1">
                  <c:v>56</c:v>
                </c:pt>
                <c:pt idx="2">
                  <c:v>155</c:v>
                </c:pt>
                <c:pt idx="3">
                  <c:v>233</c:v>
                </c:pt>
                <c:pt idx="4">
                  <c:v>213</c:v>
                </c:pt>
                <c:pt idx="5">
                  <c:v>190</c:v>
                </c:pt>
                <c:pt idx="6">
                  <c:v>206</c:v>
                </c:pt>
                <c:pt idx="7">
                  <c:v>189</c:v>
                </c:pt>
                <c:pt idx="8">
                  <c:v>219</c:v>
                </c:pt>
                <c:pt idx="9">
                  <c:v>263</c:v>
                </c:pt>
                <c:pt idx="10">
                  <c:v>291</c:v>
                </c:pt>
                <c:pt idx="11">
                  <c:v>248</c:v>
                </c:pt>
                <c:pt idx="12">
                  <c:v>110</c:v>
                </c:pt>
                <c:pt idx="13">
                  <c:v>44</c:v>
                </c:pt>
                <c:pt idx="14">
                  <c:v>29</c:v>
                </c:pt>
                <c:pt idx="15">
                  <c:v>23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E2-4F17-B6E6-1A1B71F05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8.79'!$Z$83:$Z$90</c:f>
              <c:numCache>
                <c:formatCode>#,##0</c:formatCode>
                <c:ptCount val="8"/>
                <c:pt idx="0">
                  <c:v>161</c:v>
                </c:pt>
                <c:pt idx="1">
                  <c:v>102</c:v>
                </c:pt>
                <c:pt idx="2">
                  <c:v>212</c:v>
                </c:pt>
                <c:pt idx="3">
                  <c:v>64</c:v>
                </c:pt>
                <c:pt idx="4">
                  <c:v>46</c:v>
                </c:pt>
                <c:pt idx="5">
                  <c:v>59</c:v>
                </c:pt>
                <c:pt idx="6">
                  <c:v>167</c:v>
                </c:pt>
                <c:pt idx="7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4-423A-9CF1-B244490C49C8}"/>
            </c:ext>
          </c:extLst>
        </c:ser>
        <c:ser>
          <c:idx val="1"/>
          <c:order val="1"/>
          <c:tx>
            <c:strRef>
              <c:f>'Table 8.79'!$S$92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8.79'!$Z$93:$Z$100</c:f>
              <c:numCache>
                <c:formatCode>#,##0</c:formatCode>
                <c:ptCount val="8"/>
                <c:pt idx="0">
                  <c:v>96</c:v>
                </c:pt>
                <c:pt idx="1">
                  <c:v>339</c:v>
                </c:pt>
                <c:pt idx="2">
                  <c:v>31</c:v>
                </c:pt>
                <c:pt idx="3">
                  <c:v>307</c:v>
                </c:pt>
                <c:pt idx="4">
                  <c:v>211</c:v>
                </c:pt>
                <c:pt idx="5">
                  <c:v>121</c:v>
                </c:pt>
                <c:pt idx="6">
                  <c:v>18</c:v>
                </c:pt>
                <c:pt idx="7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4-423A-9CF1-B244490C4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8.8'!$Z$83:$Z$90</c:f>
              <c:numCache>
                <c:formatCode>#,##0</c:formatCode>
                <c:ptCount val="8"/>
                <c:pt idx="0">
                  <c:v>356</c:v>
                </c:pt>
                <c:pt idx="1">
                  <c:v>337</c:v>
                </c:pt>
                <c:pt idx="2">
                  <c:v>660</c:v>
                </c:pt>
                <c:pt idx="3">
                  <c:v>178</c:v>
                </c:pt>
                <c:pt idx="4">
                  <c:v>108</c:v>
                </c:pt>
                <c:pt idx="5">
                  <c:v>157</c:v>
                </c:pt>
                <c:pt idx="6">
                  <c:v>451</c:v>
                </c:pt>
                <c:pt idx="7">
                  <c:v>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2D-4C2B-92EF-EBC45700DBC1}"/>
            </c:ext>
          </c:extLst>
        </c:ser>
        <c:ser>
          <c:idx val="1"/>
          <c:order val="1"/>
          <c:tx>
            <c:strRef>
              <c:f>'Table 8.8'!$S$92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8.8'!$Z$93:$Z$100</c:f>
              <c:numCache>
                <c:formatCode>#,##0</c:formatCode>
                <c:ptCount val="8"/>
                <c:pt idx="0">
                  <c:v>243</c:v>
                </c:pt>
                <c:pt idx="1">
                  <c:v>681</c:v>
                </c:pt>
                <c:pt idx="2">
                  <c:v>129</c:v>
                </c:pt>
                <c:pt idx="3">
                  <c:v>569</c:v>
                </c:pt>
                <c:pt idx="4">
                  <c:v>540</c:v>
                </c:pt>
                <c:pt idx="5">
                  <c:v>336</c:v>
                </c:pt>
                <c:pt idx="6">
                  <c:v>45</c:v>
                </c:pt>
                <c:pt idx="7">
                  <c:v>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2D-4C2B-92EF-EBC45700D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8.79'!$V$8:$Z$8</c:f>
              <c:numCache>
                <c:formatCode>#,##0</c:formatCode>
                <c:ptCount val="5"/>
                <c:pt idx="0">
                  <c:v>24630.9</c:v>
                </c:pt>
                <c:pt idx="1">
                  <c:v>26694.32</c:v>
                </c:pt>
                <c:pt idx="2">
                  <c:v>25756</c:v>
                </c:pt>
                <c:pt idx="3">
                  <c:v>28634</c:v>
                </c:pt>
                <c:pt idx="4">
                  <c:v>30750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9-49CB-9F21-37716CE71A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9-49CB-9F21-37716CE71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8.1'!$Z$44:$Z$60</c:f>
              <c:numCache>
                <c:formatCode>#,##0</c:formatCode>
                <c:ptCount val="17"/>
                <c:pt idx="0">
                  <c:v>13</c:v>
                </c:pt>
                <c:pt idx="1">
                  <c:v>160</c:v>
                </c:pt>
                <c:pt idx="2">
                  <c:v>304</c:v>
                </c:pt>
                <c:pt idx="3">
                  <c:v>492</c:v>
                </c:pt>
                <c:pt idx="4">
                  <c:v>539</c:v>
                </c:pt>
                <c:pt idx="5">
                  <c:v>422</c:v>
                </c:pt>
                <c:pt idx="6">
                  <c:v>439</c:v>
                </c:pt>
                <c:pt idx="7">
                  <c:v>464</c:v>
                </c:pt>
                <c:pt idx="8">
                  <c:v>537</c:v>
                </c:pt>
                <c:pt idx="9">
                  <c:v>469</c:v>
                </c:pt>
                <c:pt idx="10">
                  <c:v>551</c:v>
                </c:pt>
                <c:pt idx="11">
                  <c:v>500</c:v>
                </c:pt>
                <c:pt idx="12">
                  <c:v>288</c:v>
                </c:pt>
                <c:pt idx="13">
                  <c:v>146</c:v>
                </c:pt>
                <c:pt idx="14">
                  <c:v>47</c:v>
                </c:pt>
                <c:pt idx="15">
                  <c:v>22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FA-4AEA-9A51-9C8D90783723}"/>
            </c:ext>
          </c:extLst>
        </c:ser>
        <c:ser>
          <c:idx val="1"/>
          <c:order val="1"/>
          <c:tx>
            <c:strRef>
              <c:f>'Table 8.1'!$S$62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8.1'!$Z$63:$Z$79</c:f>
              <c:numCache>
                <c:formatCode>#,##0</c:formatCode>
                <c:ptCount val="17"/>
                <c:pt idx="0">
                  <c:v>5</c:v>
                </c:pt>
                <c:pt idx="1">
                  <c:v>170</c:v>
                </c:pt>
                <c:pt idx="2">
                  <c:v>388</c:v>
                </c:pt>
                <c:pt idx="3">
                  <c:v>442</c:v>
                </c:pt>
                <c:pt idx="4">
                  <c:v>577</c:v>
                </c:pt>
                <c:pt idx="5">
                  <c:v>498</c:v>
                </c:pt>
                <c:pt idx="6">
                  <c:v>448</c:v>
                </c:pt>
                <c:pt idx="7">
                  <c:v>526</c:v>
                </c:pt>
                <c:pt idx="8">
                  <c:v>661</c:v>
                </c:pt>
                <c:pt idx="9">
                  <c:v>526</c:v>
                </c:pt>
                <c:pt idx="10">
                  <c:v>638</c:v>
                </c:pt>
                <c:pt idx="11">
                  <c:v>471</c:v>
                </c:pt>
                <c:pt idx="12">
                  <c:v>250</c:v>
                </c:pt>
                <c:pt idx="13">
                  <c:v>102</c:v>
                </c:pt>
                <c:pt idx="14">
                  <c:v>27</c:v>
                </c:pt>
                <c:pt idx="15">
                  <c:v>21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FA-4AEA-9A51-9C8D90783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8.8'!$V$8:$Z$8</c:f>
              <c:numCache>
                <c:formatCode>#,##0</c:formatCode>
                <c:ptCount val="5"/>
                <c:pt idx="0">
                  <c:v>32766</c:v>
                </c:pt>
                <c:pt idx="1">
                  <c:v>34150.300000000003</c:v>
                </c:pt>
                <c:pt idx="2">
                  <c:v>35908</c:v>
                </c:pt>
                <c:pt idx="3">
                  <c:v>38571</c:v>
                </c:pt>
                <c:pt idx="4">
                  <c:v>38676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3-42DE-95AD-55FA26D778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3-42DE-95AD-55FA26D77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8.9'!$U$4:$Y$4</c:f>
              <c:numCache>
                <c:formatCode>#,##0</c:formatCode>
                <c:ptCount val="5"/>
                <c:pt idx="1">
                  <c:v>137428</c:v>
                </c:pt>
                <c:pt idx="2">
                  <c:v>138236</c:v>
                </c:pt>
                <c:pt idx="3">
                  <c:v>142750</c:v>
                </c:pt>
                <c:pt idx="4">
                  <c:v>144464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7-4FF1-926A-4F590146BF09}"/>
            </c:ext>
          </c:extLst>
        </c:ser>
        <c:ser>
          <c:idx val="1"/>
          <c:order val="1"/>
          <c:tx>
            <c:strRef>
              <c:f>'Table 8.9'!$S$7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8.9'!$U$7:$Y$7</c:f>
              <c:numCache>
                <c:formatCode>#,##0</c:formatCode>
                <c:ptCount val="5"/>
                <c:pt idx="1">
                  <c:v>96640</c:v>
                </c:pt>
                <c:pt idx="2">
                  <c:v>97127</c:v>
                </c:pt>
                <c:pt idx="3">
                  <c:v>98967</c:v>
                </c:pt>
                <c:pt idx="4">
                  <c:v>100461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7-4FF1-926A-4F590146BF09}"/>
            </c:ext>
          </c:extLst>
        </c:ser>
        <c:ser>
          <c:idx val="2"/>
          <c:order val="2"/>
          <c:tx>
            <c:strRef>
              <c:f>'Table 8.9'!$S$11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8.9'!$U$11:$Y$11</c:f>
              <c:numCache>
                <c:formatCode>#,##0</c:formatCode>
                <c:ptCount val="5"/>
                <c:pt idx="1">
                  <c:v>122532</c:v>
                </c:pt>
                <c:pt idx="2">
                  <c:v>122838</c:v>
                </c:pt>
                <c:pt idx="3">
                  <c:v>127018</c:v>
                </c:pt>
                <c:pt idx="4">
                  <c:v>128532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7-4FF1-926A-4F590146BF09}"/>
            </c:ext>
          </c:extLst>
        </c:ser>
        <c:ser>
          <c:idx val="3"/>
          <c:order val="3"/>
          <c:tx>
            <c:strRef>
              <c:f>'Table 8.9'!$S$12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8.9'!$U$12:$Y$12</c:f>
              <c:numCache>
                <c:formatCode>#,##0</c:formatCode>
                <c:ptCount val="5"/>
                <c:pt idx="1">
                  <c:v>14896</c:v>
                </c:pt>
                <c:pt idx="2">
                  <c:v>15398</c:v>
                </c:pt>
                <c:pt idx="3">
                  <c:v>15732</c:v>
                </c:pt>
                <c:pt idx="4">
                  <c:v>15932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7-4FF1-926A-4F590146B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8.9'!$AB$15:$AB$33</c:f>
              <c:numCache>
                <c:formatCode>0.0%</c:formatCode>
                <c:ptCount val="19"/>
                <c:pt idx="0">
                  <c:v>5.3196181274129967E-3</c:v>
                </c:pt>
                <c:pt idx="1">
                  <c:v>1.832011344899884E-3</c:v>
                </c:pt>
                <c:pt idx="2">
                  <c:v>3.3776861018191197E-2</c:v>
                </c:pt>
                <c:pt idx="3">
                  <c:v>5.1432022201263411E-3</c:v>
                </c:pt>
                <c:pt idx="4">
                  <c:v>3.5276396230127766E-2</c:v>
                </c:pt>
                <c:pt idx="5">
                  <c:v>3.9469666641787499E-2</c:v>
                </c:pt>
                <c:pt idx="6">
                  <c:v>8.1884121889821485E-2</c:v>
                </c:pt>
                <c:pt idx="7">
                  <c:v>7.0735993594745514E-2</c:v>
                </c:pt>
                <c:pt idx="8">
                  <c:v>1.9921427068985406E-2</c:v>
                </c:pt>
                <c:pt idx="9">
                  <c:v>2.5329253150041729E-2</c:v>
                </c:pt>
                <c:pt idx="10">
                  <c:v>5.7681216455533015E-2</c:v>
                </c:pt>
                <c:pt idx="11">
                  <c:v>2.2696584995148563E-2</c:v>
                </c:pt>
                <c:pt idx="12">
                  <c:v>0.1434871996688809</c:v>
                </c:pt>
                <c:pt idx="13">
                  <c:v>7.9970687818481601E-2</c:v>
                </c:pt>
                <c:pt idx="14">
                  <c:v>5.6025621017919788E-2</c:v>
                </c:pt>
                <c:pt idx="15">
                  <c:v>9.31272433657441E-2</c:v>
                </c:pt>
                <c:pt idx="16">
                  <c:v>0.13427964635395817</c:v>
                </c:pt>
                <c:pt idx="17">
                  <c:v>2.7690512216801581E-2</c:v>
                </c:pt>
                <c:pt idx="18">
                  <c:v>2.6509882683421655E-2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5-41C8-9889-FD958D8F13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5-41C8-9889-FD958D8F1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8.9'!$Y$44:$Y$60</c:f>
              <c:numCache>
                <c:formatCode>#,##0</c:formatCode>
                <c:ptCount val="17"/>
                <c:pt idx="0">
                  <c:v>40</c:v>
                </c:pt>
                <c:pt idx="1">
                  <c:v>748</c:v>
                </c:pt>
                <c:pt idx="2">
                  <c:v>3981</c:v>
                </c:pt>
                <c:pt idx="3">
                  <c:v>8239</c:v>
                </c:pt>
                <c:pt idx="4">
                  <c:v>10152</c:v>
                </c:pt>
                <c:pt idx="5">
                  <c:v>7681</c:v>
                </c:pt>
                <c:pt idx="6">
                  <c:v>6453</c:v>
                </c:pt>
                <c:pt idx="7">
                  <c:v>5968</c:v>
                </c:pt>
                <c:pt idx="8">
                  <c:v>6481</c:v>
                </c:pt>
                <c:pt idx="9">
                  <c:v>6243</c:v>
                </c:pt>
                <c:pt idx="10">
                  <c:v>5532</c:v>
                </c:pt>
                <c:pt idx="11">
                  <c:v>4093</c:v>
                </c:pt>
                <c:pt idx="12">
                  <c:v>2618</c:v>
                </c:pt>
                <c:pt idx="13">
                  <c:v>1517</c:v>
                </c:pt>
                <c:pt idx="14">
                  <c:v>559</c:v>
                </c:pt>
                <c:pt idx="15">
                  <c:v>264</c:v>
                </c:pt>
                <c:pt idx="16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6-4073-867A-1B7201055974}"/>
            </c:ext>
          </c:extLst>
        </c:ser>
        <c:ser>
          <c:idx val="1"/>
          <c:order val="1"/>
          <c:tx>
            <c:strRef>
              <c:f>'Table 8.9'!$S$62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8.9'!$Y$63:$Y$79</c:f>
              <c:numCache>
                <c:formatCode>#,##0</c:formatCode>
                <c:ptCount val="17"/>
                <c:pt idx="0">
                  <c:v>38</c:v>
                </c:pt>
                <c:pt idx="1">
                  <c:v>1023</c:v>
                </c:pt>
                <c:pt idx="2">
                  <c:v>4422</c:v>
                </c:pt>
                <c:pt idx="3">
                  <c:v>8441</c:v>
                </c:pt>
                <c:pt idx="4">
                  <c:v>10467</c:v>
                </c:pt>
                <c:pt idx="5">
                  <c:v>7802</c:v>
                </c:pt>
                <c:pt idx="6">
                  <c:v>6646</c:v>
                </c:pt>
                <c:pt idx="7">
                  <c:v>6357</c:v>
                </c:pt>
                <c:pt idx="8">
                  <c:v>7396</c:v>
                </c:pt>
                <c:pt idx="9">
                  <c:v>6765</c:v>
                </c:pt>
                <c:pt idx="10">
                  <c:v>5880</c:v>
                </c:pt>
                <c:pt idx="11">
                  <c:v>4039</c:v>
                </c:pt>
                <c:pt idx="12">
                  <c:v>2275</c:v>
                </c:pt>
                <c:pt idx="13">
                  <c:v>1106</c:v>
                </c:pt>
                <c:pt idx="14">
                  <c:v>394</c:v>
                </c:pt>
                <c:pt idx="15">
                  <c:v>226</c:v>
                </c:pt>
                <c:pt idx="16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B6-4073-867A-1B7201055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8.9'!$Y$83:$Y$90</c:f>
              <c:numCache>
                <c:formatCode>#,##0</c:formatCode>
                <c:ptCount val="8"/>
                <c:pt idx="0">
                  <c:v>9718</c:v>
                </c:pt>
                <c:pt idx="1">
                  <c:v>14806</c:v>
                </c:pt>
                <c:pt idx="2">
                  <c:v>3288</c:v>
                </c:pt>
                <c:pt idx="3">
                  <c:v>2628</c:v>
                </c:pt>
                <c:pt idx="4">
                  <c:v>3682</c:v>
                </c:pt>
                <c:pt idx="5">
                  <c:v>3331</c:v>
                </c:pt>
                <c:pt idx="6">
                  <c:v>887</c:v>
                </c:pt>
                <c:pt idx="7">
                  <c:v>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4-4373-8D8C-406E7EB46B31}"/>
            </c:ext>
          </c:extLst>
        </c:ser>
        <c:ser>
          <c:idx val="1"/>
          <c:order val="1"/>
          <c:tx>
            <c:strRef>
              <c:f>'Table 8.9'!$S$92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8.9'!$Y$93:$Y$100</c:f>
              <c:numCache>
                <c:formatCode>#,##0</c:formatCode>
                <c:ptCount val="8"/>
                <c:pt idx="0">
                  <c:v>6274</c:v>
                </c:pt>
                <c:pt idx="1">
                  <c:v>16328</c:v>
                </c:pt>
                <c:pt idx="2">
                  <c:v>885</c:v>
                </c:pt>
                <c:pt idx="3">
                  <c:v>3984</c:v>
                </c:pt>
                <c:pt idx="4">
                  <c:v>8806</c:v>
                </c:pt>
                <c:pt idx="5">
                  <c:v>4314</c:v>
                </c:pt>
                <c:pt idx="6">
                  <c:v>139</c:v>
                </c:pt>
                <c:pt idx="7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C4-4373-8D8C-406E7EB46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8.9'!$U$8:$Y$8</c:f>
              <c:numCache>
                <c:formatCode>#,##0</c:formatCode>
                <c:ptCount val="5"/>
                <c:pt idx="1">
                  <c:v>43124</c:v>
                </c:pt>
                <c:pt idx="2">
                  <c:v>45021.5</c:v>
                </c:pt>
                <c:pt idx="3">
                  <c:v>45830</c:v>
                </c:pt>
                <c:pt idx="4">
                  <c:v>47786.96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EE-4138-A197-823FEFCEE2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EE-4138-A197-823FEFCEE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8.9'!$V$4:$Z$4</c:f>
              <c:numCache>
                <c:formatCode>#,##0</c:formatCode>
                <c:ptCount val="5"/>
                <c:pt idx="0">
                  <c:v>137428</c:v>
                </c:pt>
                <c:pt idx="1">
                  <c:v>138236</c:v>
                </c:pt>
                <c:pt idx="2">
                  <c:v>142750</c:v>
                </c:pt>
                <c:pt idx="3">
                  <c:v>144464</c:v>
                </c:pt>
                <c:pt idx="4">
                  <c:v>147375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F-412D-81D7-5BCF0D0DCD34}"/>
            </c:ext>
          </c:extLst>
        </c:ser>
        <c:ser>
          <c:idx val="1"/>
          <c:order val="1"/>
          <c:tx>
            <c:strRef>
              <c:f>'Table 8.9'!$S$7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8.9'!$V$7:$Z$7</c:f>
              <c:numCache>
                <c:formatCode>#,##0</c:formatCode>
                <c:ptCount val="5"/>
                <c:pt idx="0">
                  <c:v>96640</c:v>
                </c:pt>
                <c:pt idx="1">
                  <c:v>97127</c:v>
                </c:pt>
                <c:pt idx="2">
                  <c:v>98967</c:v>
                </c:pt>
                <c:pt idx="3">
                  <c:v>100461</c:v>
                </c:pt>
                <c:pt idx="4">
                  <c:v>101424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F-412D-81D7-5BCF0D0DCD34}"/>
            </c:ext>
          </c:extLst>
        </c:ser>
        <c:ser>
          <c:idx val="2"/>
          <c:order val="2"/>
          <c:tx>
            <c:strRef>
              <c:f>'Table 8.9'!$S$11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8.9'!$V$11:$Z$11</c:f>
              <c:numCache>
                <c:formatCode>#,##0</c:formatCode>
                <c:ptCount val="5"/>
                <c:pt idx="0">
                  <c:v>122532</c:v>
                </c:pt>
                <c:pt idx="1">
                  <c:v>122838</c:v>
                </c:pt>
                <c:pt idx="2">
                  <c:v>127018</c:v>
                </c:pt>
                <c:pt idx="3">
                  <c:v>128532</c:v>
                </c:pt>
                <c:pt idx="4">
                  <c:v>131319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EF-412D-81D7-5BCF0D0DCD34}"/>
            </c:ext>
          </c:extLst>
        </c:ser>
        <c:ser>
          <c:idx val="3"/>
          <c:order val="3"/>
          <c:tx>
            <c:strRef>
              <c:f>'Table 8.9'!$S$12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8.9'!$V$12:$Z$12</c:f>
              <c:numCache>
                <c:formatCode>#,##0</c:formatCode>
                <c:ptCount val="5"/>
                <c:pt idx="0">
                  <c:v>14896</c:v>
                </c:pt>
                <c:pt idx="1">
                  <c:v>15398</c:v>
                </c:pt>
                <c:pt idx="2">
                  <c:v>15732</c:v>
                </c:pt>
                <c:pt idx="3">
                  <c:v>15932</c:v>
                </c:pt>
                <c:pt idx="4">
                  <c:v>16059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EF-412D-81D7-5BCF0D0DC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8.9'!$AB$15:$AB$33</c:f>
              <c:numCache>
                <c:formatCode>0.0%</c:formatCode>
                <c:ptCount val="19"/>
                <c:pt idx="0">
                  <c:v>5.3196181274129967E-3</c:v>
                </c:pt>
                <c:pt idx="1">
                  <c:v>1.832011344899884E-3</c:v>
                </c:pt>
                <c:pt idx="2">
                  <c:v>3.3776861018191197E-2</c:v>
                </c:pt>
                <c:pt idx="3">
                  <c:v>5.1432022201263411E-3</c:v>
                </c:pt>
                <c:pt idx="4">
                  <c:v>3.5276396230127766E-2</c:v>
                </c:pt>
                <c:pt idx="5">
                  <c:v>3.9469666641787499E-2</c:v>
                </c:pt>
                <c:pt idx="6">
                  <c:v>8.1884121889821485E-2</c:v>
                </c:pt>
                <c:pt idx="7">
                  <c:v>7.0735993594745514E-2</c:v>
                </c:pt>
                <c:pt idx="8">
                  <c:v>1.9921427068985406E-2</c:v>
                </c:pt>
                <c:pt idx="9">
                  <c:v>2.5329253150041729E-2</c:v>
                </c:pt>
                <c:pt idx="10">
                  <c:v>5.7681216455533015E-2</c:v>
                </c:pt>
                <c:pt idx="11">
                  <c:v>2.2696584995148563E-2</c:v>
                </c:pt>
                <c:pt idx="12">
                  <c:v>0.1434871996688809</c:v>
                </c:pt>
                <c:pt idx="13">
                  <c:v>7.9970687818481601E-2</c:v>
                </c:pt>
                <c:pt idx="14">
                  <c:v>5.6025621017919788E-2</c:v>
                </c:pt>
                <c:pt idx="15">
                  <c:v>9.31272433657441E-2</c:v>
                </c:pt>
                <c:pt idx="16">
                  <c:v>0.13427964635395817</c:v>
                </c:pt>
                <c:pt idx="17">
                  <c:v>2.7690512216801581E-2</c:v>
                </c:pt>
                <c:pt idx="18">
                  <c:v>2.6509882683421655E-2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5-42E7-B764-4A94EC68D4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5-42E7-B764-4A94EC68D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8.9'!$Z$44:$Z$60</c:f>
              <c:numCache>
                <c:formatCode>#,##0</c:formatCode>
                <c:ptCount val="17"/>
                <c:pt idx="0">
                  <c:v>54</c:v>
                </c:pt>
                <c:pt idx="1">
                  <c:v>778</c:v>
                </c:pt>
                <c:pt idx="2">
                  <c:v>4190</c:v>
                </c:pt>
                <c:pt idx="3">
                  <c:v>8315</c:v>
                </c:pt>
                <c:pt idx="4">
                  <c:v>10422</c:v>
                </c:pt>
                <c:pt idx="5">
                  <c:v>7919</c:v>
                </c:pt>
                <c:pt idx="6">
                  <c:v>6683</c:v>
                </c:pt>
                <c:pt idx="7">
                  <c:v>6055</c:v>
                </c:pt>
                <c:pt idx="8">
                  <c:v>6433</c:v>
                </c:pt>
                <c:pt idx="9">
                  <c:v>6119</c:v>
                </c:pt>
                <c:pt idx="10">
                  <c:v>5585</c:v>
                </c:pt>
                <c:pt idx="11">
                  <c:v>4162</c:v>
                </c:pt>
                <c:pt idx="12">
                  <c:v>2694</c:v>
                </c:pt>
                <c:pt idx="13">
                  <c:v>1541</c:v>
                </c:pt>
                <c:pt idx="14">
                  <c:v>637</c:v>
                </c:pt>
                <c:pt idx="15">
                  <c:v>245</c:v>
                </c:pt>
                <c:pt idx="16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8-4727-B919-C013547BDB0D}"/>
            </c:ext>
          </c:extLst>
        </c:ser>
        <c:ser>
          <c:idx val="1"/>
          <c:order val="1"/>
          <c:tx>
            <c:strRef>
              <c:f>'Table 8.9'!$S$62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8.9'!$Z$63:$Z$79</c:f>
              <c:numCache>
                <c:formatCode>#,##0</c:formatCode>
                <c:ptCount val="17"/>
                <c:pt idx="0">
                  <c:v>38</c:v>
                </c:pt>
                <c:pt idx="1">
                  <c:v>1237</c:v>
                </c:pt>
                <c:pt idx="2">
                  <c:v>4604</c:v>
                </c:pt>
                <c:pt idx="3">
                  <c:v>8765</c:v>
                </c:pt>
                <c:pt idx="4">
                  <c:v>10633</c:v>
                </c:pt>
                <c:pt idx="5">
                  <c:v>8113</c:v>
                </c:pt>
                <c:pt idx="6">
                  <c:v>6766</c:v>
                </c:pt>
                <c:pt idx="7">
                  <c:v>6430</c:v>
                </c:pt>
                <c:pt idx="8">
                  <c:v>7377</c:v>
                </c:pt>
                <c:pt idx="9">
                  <c:v>6697</c:v>
                </c:pt>
                <c:pt idx="10">
                  <c:v>5988</c:v>
                </c:pt>
                <c:pt idx="11">
                  <c:v>4231</c:v>
                </c:pt>
                <c:pt idx="12">
                  <c:v>2337</c:v>
                </c:pt>
                <c:pt idx="13">
                  <c:v>1203</c:v>
                </c:pt>
                <c:pt idx="14">
                  <c:v>414</c:v>
                </c:pt>
                <c:pt idx="15">
                  <c:v>223</c:v>
                </c:pt>
                <c:pt idx="16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C8-4727-B919-C013547BD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8.9'!$Z$83:$Z$90</c:f>
              <c:numCache>
                <c:formatCode>#,##0</c:formatCode>
                <c:ptCount val="8"/>
                <c:pt idx="0">
                  <c:v>9650</c:v>
                </c:pt>
                <c:pt idx="1">
                  <c:v>15413</c:v>
                </c:pt>
                <c:pt idx="2">
                  <c:v>3350</c:v>
                </c:pt>
                <c:pt idx="3">
                  <c:v>2596</c:v>
                </c:pt>
                <c:pt idx="4">
                  <c:v>3644</c:v>
                </c:pt>
                <c:pt idx="5">
                  <c:v>3256</c:v>
                </c:pt>
                <c:pt idx="6">
                  <c:v>868</c:v>
                </c:pt>
                <c:pt idx="7">
                  <c:v>1910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C-4414-87DF-1806E82C66AD}"/>
            </c:ext>
          </c:extLst>
        </c:ser>
        <c:ser>
          <c:idx val="1"/>
          <c:order val="1"/>
          <c:tx>
            <c:strRef>
              <c:f>'Table 8.9'!$S$92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8.9'!$Z$93:$Z$100</c:f>
              <c:numCache>
                <c:formatCode>#,##0</c:formatCode>
                <c:ptCount val="8"/>
                <c:pt idx="0">
                  <c:v>6403</c:v>
                </c:pt>
                <c:pt idx="1">
                  <c:v>16694</c:v>
                </c:pt>
                <c:pt idx="2">
                  <c:v>900</c:v>
                </c:pt>
                <c:pt idx="3">
                  <c:v>4074</c:v>
                </c:pt>
                <c:pt idx="4">
                  <c:v>8710</c:v>
                </c:pt>
                <c:pt idx="5">
                  <c:v>4309</c:v>
                </c:pt>
                <c:pt idx="6">
                  <c:v>146</c:v>
                </c:pt>
                <c:pt idx="7">
                  <c:v>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C-4414-87DF-1806E82C6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8.1'!$Z$83:$Z$90</c:f>
              <c:numCache>
                <c:formatCode>#,##0</c:formatCode>
                <c:ptCount val="8"/>
                <c:pt idx="0">
                  <c:v>436</c:v>
                </c:pt>
                <c:pt idx="1">
                  <c:v>357</c:v>
                </c:pt>
                <c:pt idx="2">
                  <c:v>623</c:v>
                </c:pt>
                <c:pt idx="3">
                  <c:v>251</c:v>
                </c:pt>
                <c:pt idx="4">
                  <c:v>105</c:v>
                </c:pt>
                <c:pt idx="5">
                  <c:v>143</c:v>
                </c:pt>
                <c:pt idx="6">
                  <c:v>337</c:v>
                </c:pt>
                <c:pt idx="7">
                  <c:v>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D-46C6-A956-A1AC145FDA84}"/>
            </c:ext>
          </c:extLst>
        </c:ser>
        <c:ser>
          <c:idx val="1"/>
          <c:order val="1"/>
          <c:tx>
            <c:strRef>
              <c:f>'Table 8.1'!$S$92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8.1'!$Z$93:$Z$100</c:f>
              <c:numCache>
                <c:formatCode>#,##0</c:formatCode>
                <c:ptCount val="8"/>
                <c:pt idx="0">
                  <c:v>319</c:v>
                </c:pt>
                <c:pt idx="1">
                  <c:v>674</c:v>
                </c:pt>
                <c:pt idx="2">
                  <c:v>139</c:v>
                </c:pt>
                <c:pt idx="3">
                  <c:v>489</c:v>
                </c:pt>
                <c:pt idx="4">
                  <c:v>500</c:v>
                </c:pt>
                <c:pt idx="5">
                  <c:v>353</c:v>
                </c:pt>
                <c:pt idx="6">
                  <c:v>37</c:v>
                </c:pt>
                <c:pt idx="7">
                  <c:v>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2D-46C6-A956-A1AC145FD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8.9'!$V$8:$Z$8</c:f>
              <c:numCache>
                <c:formatCode>#,##0</c:formatCode>
                <c:ptCount val="5"/>
                <c:pt idx="0">
                  <c:v>43124</c:v>
                </c:pt>
                <c:pt idx="1">
                  <c:v>45021.5</c:v>
                </c:pt>
                <c:pt idx="2">
                  <c:v>45830</c:v>
                </c:pt>
                <c:pt idx="3">
                  <c:v>47786.96</c:v>
                </c:pt>
                <c:pt idx="4">
                  <c:v>48197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1-412C-A9CD-31115899D3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40299</c:v>
                </c:pt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D1-412C-A9CD-31115899D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8.10'!$U$4:$Y$4</c:f>
              <c:numCache>
                <c:formatCode>#,##0</c:formatCode>
                <c:ptCount val="5"/>
                <c:pt idx="1">
                  <c:v>133698</c:v>
                </c:pt>
                <c:pt idx="2">
                  <c:v>136546</c:v>
                </c:pt>
                <c:pt idx="3">
                  <c:v>143592</c:v>
                </c:pt>
                <c:pt idx="4">
                  <c:v>150082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4-4708-B501-72DE39B21C5F}"/>
            </c:ext>
          </c:extLst>
        </c:ser>
        <c:ser>
          <c:idx val="1"/>
          <c:order val="1"/>
          <c:tx>
            <c:strRef>
              <c:f>'Table 8.10'!$S$7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8.10'!$U$7:$Y$7</c:f>
              <c:numCache>
                <c:formatCode>#,##0</c:formatCode>
                <c:ptCount val="5"/>
                <c:pt idx="1">
                  <c:v>99092</c:v>
                </c:pt>
                <c:pt idx="2">
                  <c:v>100943</c:v>
                </c:pt>
                <c:pt idx="3">
                  <c:v>103717</c:v>
                </c:pt>
                <c:pt idx="4">
                  <c:v>106328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A4-4708-B501-72DE39B21C5F}"/>
            </c:ext>
          </c:extLst>
        </c:ser>
        <c:ser>
          <c:idx val="2"/>
          <c:order val="2"/>
          <c:tx>
            <c:strRef>
              <c:f>'Table 8.10'!$S$11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8.10'!$U$11:$Y$11</c:f>
              <c:numCache>
                <c:formatCode>#,##0</c:formatCode>
                <c:ptCount val="5"/>
                <c:pt idx="1">
                  <c:v>121530</c:v>
                </c:pt>
                <c:pt idx="2">
                  <c:v>123660</c:v>
                </c:pt>
                <c:pt idx="3">
                  <c:v>129924</c:v>
                </c:pt>
                <c:pt idx="4">
                  <c:v>135727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A4-4708-B501-72DE39B21C5F}"/>
            </c:ext>
          </c:extLst>
        </c:ser>
        <c:ser>
          <c:idx val="3"/>
          <c:order val="3"/>
          <c:tx>
            <c:strRef>
              <c:f>'Table 8.10'!$S$12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8.10'!$U$12:$Y$12</c:f>
              <c:numCache>
                <c:formatCode>#,##0</c:formatCode>
                <c:ptCount val="5"/>
                <c:pt idx="1">
                  <c:v>12168</c:v>
                </c:pt>
                <c:pt idx="2">
                  <c:v>12886</c:v>
                </c:pt>
                <c:pt idx="3">
                  <c:v>13668</c:v>
                </c:pt>
                <c:pt idx="4">
                  <c:v>14355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A4-4708-B501-72DE39B21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8.10'!$AB$15:$AB$33</c:f>
              <c:numCache>
                <c:formatCode>0.0%</c:formatCode>
                <c:ptCount val="19"/>
                <c:pt idx="0">
                  <c:v>4.9916156455952895E-3</c:v>
                </c:pt>
                <c:pt idx="1">
                  <c:v>8.5793393908669031E-4</c:v>
                </c:pt>
                <c:pt idx="2">
                  <c:v>7.4854736185313728E-2</c:v>
                </c:pt>
                <c:pt idx="3">
                  <c:v>6.2720170546867893E-3</c:v>
                </c:pt>
                <c:pt idx="4">
                  <c:v>6.3890080463804289E-2</c:v>
                </c:pt>
                <c:pt idx="5">
                  <c:v>4.3208672932184222E-2</c:v>
                </c:pt>
                <c:pt idx="6">
                  <c:v>9.3501800361372178E-2</c:v>
                </c:pt>
                <c:pt idx="7">
                  <c:v>7.5745167622093101E-2</c:v>
                </c:pt>
                <c:pt idx="8">
                  <c:v>7.2293933367130733E-2</c:v>
                </c:pt>
                <c:pt idx="9">
                  <c:v>1.1497614683669357E-2</c:v>
                </c:pt>
                <c:pt idx="10">
                  <c:v>4.133681706508599E-2</c:v>
                </c:pt>
                <c:pt idx="11">
                  <c:v>1.543631140402189E-2</c:v>
                </c:pt>
                <c:pt idx="12">
                  <c:v>5.9281935290982593E-2</c:v>
                </c:pt>
                <c:pt idx="13">
                  <c:v>0.15684592286393947</c:v>
                </c:pt>
                <c:pt idx="14">
                  <c:v>5.8748976328822679E-2</c:v>
                </c:pt>
                <c:pt idx="15">
                  <c:v>3.5740747962406894E-2</c:v>
                </c:pt>
                <c:pt idx="16">
                  <c:v>9.1018991537651597E-2</c:v>
                </c:pt>
                <c:pt idx="17">
                  <c:v>1.7516151256353262E-2</c:v>
                </c:pt>
                <c:pt idx="18">
                  <c:v>4.1941270522169796E-2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D-47F3-B922-12D96C9F1D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D-47F3-B922-12D96C9F1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8.10'!$Y$44:$Y$60</c:f>
              <c:numCache>
                <c:formatCode>#,##0</c:formatCode>
                <c:ptCount val="17"/>
                <c:pt idx="0">
                  <c:v>11</c:v>
                </c:pt>
                <c:pt idx="1">
                  <c:v>967</c:v>
                </c:pt>
                <c:pt idx="2">
                  <c:v>4223</c:v>
                </c:pt>
                <c:pt idx="3">
                  <c:v>10173</c:v>
                </c:pt>
                <c:pt idx="4">
                  <c:v>13281</c:v>
                </c:pt>
                <c:pt idx="5">
                  <c:v>11636</c:v>
                </c:pt>
                <c:pt idx="6">
                  <c:v>9720</c:v>
                </c:pt>
                <c:pt idx="7">
                  <c:v>7707</c:v>
                </c:pt>
                <c:pt idx="8">
                  <c:v>7227</c:v>
                </c:pt>
                <c:pt idx="9">
                  <c:v>6771</c:v>
                </c:pt>
                <c:pt idx="10">
                  <c:v>5683</c:v>
                </c:pt>
                <c:pt idx="11">
                  <c:v>3959</c:v>
                </c:pt>
                <c:pt idx="12">
                  <c:v>1683</c:v>
                </c:pt>
                <c:pt idx="13">
                  <c:v>567</c:v>
                </c:pt>
                <c:pt idx="14">
                  <c:v>199</c:v>
                </c:pt>
                <c:pt idx="15">
                  <c:v>86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2-4800-9DF8-F32C60F304D3}"/>
            </c:ext>
          </c:extLst>
        </c:ser>
        <c:ser>
          <c:idx val="1"/>
          <c:order val="1"/>
          <c:tx>
            <c:strRef>
              <c:f>'Table 8.10'!$S$62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8.10'!$Y$63:$Y$79</c:f>
              <c:numCache>
                <c:formatCode>#,##0</c:formatCode>
                <c:ptCount val="17"/>
                <c:pt idx="0">
                  <c:v>14</c:v>
                </c:pt>
                <c:pt idx="1">
                  <c:v>1388</c:v>
                </c:pt>
                <c:pt idx="2">
                  <c:v>4028</c:v>
                </c:pt>
                <c:pt idx="3">
                  <c:v>8185</c:v>
                </c:pt>
                <c:pt idx="4">
                  <c:v>10342</c:v>
                </c:pt>
                <c:pt idx="5">
                  <c:v>8489</c:v>
                </c:pt>
                <c:pt idx="6">
                  <c:v>6758</c:v>
                </c:pt>
                <c:pt idx="7">
                  <c:v>6097</c:v>
                </c:pt>
                <c:pt idx="8">
                  <c:v>6241</c:v>
                </c:pt>
                <c:pt idx="9">
                  <c:v>5482</c:v>
                </c:pt>
                <c:pt idx="10">
                  <c:v>4473</c:v>
                </c:pt>
                <c:pt idx="11">
                  <c:v>2763</c:v>
                </c:pt>
                <c:pt idx="12">
                  <c:v>1111</c:v>
                </c:pt>
                <c:pt idx="13">
                  <c:v>354</c:v>
                </c:pt>
                <c:pt idx="14">
                  <c:v>144</c:v>
                </c:pt>
                <c:pt idx="15">
                  <c:v>68</c:v>
                </c:pt>
                <c:pt idx="1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92-4800-9DF8-F32C60F30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8.10'!$Y$83:$Y$90</c:f>
              <c:numCache>
                <c:formatCode>#,##0</c:formatCode>
                <c:ptCount val="8"/>
                <c:pt idx="0">
                  <c:v>5329</c:v>
                </c:pt>
                <c:pt idx="1">
                  <c:v>5945</c:v>
                </c:pt>
                <c:pt idx="2">
                  <c:v>9479</c:v>
                </c:pt>
                <c:pt idx="3">
                  <c:v>2975</c:v>
                </c:pt>
                <c:pt idx="4">
                  <c:v>3547</c:v>
                </c:pt>
                <c:pt idx="5">
                  <c:v>3064</c:v>
                </c:pt>
                <c:pt idx="6">
                  <c:v>7536</c:v>
                </c:pt>
                <c:pt idx="7">
                  <c:v>9652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4-4249-BB48-823A5DCCC440}"/>
            </c:ext>
          </c:extLst>
        </c:ser>
        <c:ser>
          <c:idx val="1"/>
          <c:order val="1"/>
          <c:tx>
            <c:strRef>
              <c:f>'Table 8.10'!$S$92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8.10'!$Y$93:$Y$100</c:f>
              <c:numCache>
                <c:formatCode>#,##0</c:formatCode>
                <c:ptCount val="8"/>
                <c:pt idx="0">
                  <c:v>3823</c:v>
                </c:pt>
                <c:pt idx="1">
                  <c:v>7596</c:v>
                </c:pt>
                <c:pt idx="2">
                  <c:v>1658</c:v>
                </c:pt>
                <c:pt idx="3">
                  <c:v>6643</c:v>
                </c:pt>
                <c:pt idx="4">
                  <c:v>8129</c:v>
                </c:pt>
                <c:pt idx="5">
                  <c:v>5215</c:v>
                </c:pt>
                <c:pt idx="6">
                  <c:v>1293</c:v>
                </c:pt>
                <c:pt idx="7">
                  <c:v>5645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A4-4249-BB48-823A5DCCC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8.10'!$U$8:$Y$8</c:f>
              <c:numCache>
                <c:formatCode>#,##0</c:formatCode>
                <c:ptCount val="5"/>
                <c:pt idx="1">
                  <c:v>39142.5</c:v>
                </c:pt>
                <c:pt idx="2">
                  <c:v>40063.72</c:v>
                </c:pt>
                <c:pt idx="3">
                  <c:v>40167.5</c:v>
                </c:pt>
                <c:pt idx="4">
                  <c:v>41280.89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AE-4CC0-B0E6-DDD07C149F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40299</c:v>
                </c:pt>
                <c:pt idx="2">
                  <c:v>41785</c:v>
                </c:pt>
                <c:pt idx="3">
                  <c:v>42133.59</c:v>
                </c:pt>
                <c:pt idx="4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AE-4CC0-B0E6-DDD07C149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8.10'!$V$4:$Z$4</c:f>
              <c:numCache>
                <c:formatCode>#,##0</c:formatCode>
                <c:ptCount val="5"/>
                <c:pt idx="0">
                  <c:v>133698</c:v>
                </c:pt>
                <c:pt idx="1">
                  <c:v>136546</c:v>
                </c:pt>
                <c:pt idx="2">
                  <c:v>143592</c:v>
                </c:pt>
                <c:pt idx="3">
                  <c:v>150082</c:v>
                </c:pt>
                <c:pt idx="4">
                  <c:v>153860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F-4478-A73E-67E8611BCD36}"/>
            </c:ext>
          </c:extLst>
        </c:ser>
        <c:ser>
          <c:idx val="1"/>
          <c:order val="1"/>
          <c:tx>
            <c:strRef>
              <c:f>'Table 8.10'!$S$7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8.10'!$V$7:$Z$7</c:f>
              <c:numCache>
                <c:formatCode>#,##0</c:formatCode>
                <c:ptCount val="5"/>
                <c:pt idx="0">
                  <c:v>99092</c:v>
                </c:pt>
                <c:pt idx="1">
                  <c:v>100943</c:v>
                </c:pt>
                <c:pt idx="2">
                  <c:v>103717</c:v>
                </c:pt>
                <c:pt idx="3">
                  <c:v>106328</c:v>
                </c:pt>
                <c:pt idx="4">
                  <c:v>108613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F-4478-A73E-67E8611BCD36}"/>
            </c:ext>
          </c:extLst>
        </c:ser>
        <c:ser>
          <c:idx val="2"/>
          <c:order val="2"/>
          <c:tx>
            <c:strRef>
              <c:f>'Table 8.10'!$S$11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8.10'!$V$11:$Z$11</c:f>
              <c:numCache>
                <c:formatCode>#,##0</c:formatCode>
                <c:ptCount val="5"/>
                <c:pt idx="0">
                  <c:v>121530</c:v>
                </c:pt>
                <c:pt idx="1">
                  <c:v>123660</c:v>
                </c:pt>
                <c:pt idx="2">
                  <c:v>129924</c:v>
                </c:pt>
                <c:pt idx="3">
                  <c:v>135727</c:v>
                </c:pt>
                <c:pt idx="4">
                  <c:v>138695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EF-4478-A73E-67E8611BCD36}"/>
            </c:ext>
          </c:extLst>
        </c:ser>
        <c:ser>
          <c:idx val="3"/>
          <c:order val="3"/>
          <c:tx>
            <c:strRef>
              <c:f>'Table 8.10'!$S$12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8.10'!$V$12:$Z$12</c:f>
              <c:numCache>
                <c:formatCode>#,##0</c:formatCode>
                <c:ptCount val="5"/>
                <c:pt idx="0">
                  <c:v>12168</c:v>
                </c:pt>
                <c:pt idx="1">
                  <c:v>12886</c:v>
                </c:pt>
                <c:pt idx="2">
                  <c:v>13668</c:v>
                </c:pt>
                <c:pt idx="3">
                  <c:v>14355</c:v>
                </c:pt>
                <c:pt idx="4">
                  <c:v>15161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EF-4478-A73E-67E8611BC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8.10'!$AB$15:$AB$33</c:f>
              <c:numCache>
                <c:formatCode>0.0%</c:formatCode>
                <c:ptCount val="19"/>
                <c:pt idx="0">
                  <c:v>4.9916156455952895E-3</c:v>
                </c:pt>
                <c:pt idx="1">
                  <c:v>8.5793393908669031E-4</c:v>
                </c:pt>
                <c:pt idx="2">
                  <c:v>7.4854736185313728E-2</c:v>
                </c:pt>
                <c:pt idx="3">
                  <c:v>6.2720170546867893E-3</c:v>
                </c:pt>
                <c:pt idx="4">
                  <c:v>6.3890080463804289E-2</c:v>
                </c:pt>
                <c:pt idx="5">
                  <c:v>4.3208672932184222E-2</c:v>
                </c:pt>
                <c:pt idx="6">
                  <c:v>9.3501800361372178E-2</c:v>
                </c:pt>
                <c:pt idx="7">
                  <c:v>7.5745167622093101E-2</c:v>
                </c:pt>
                <c:pt idx="8">
                  <c:v>7.2293933367130733E-2</c:v>
                </c:pt>
                <c:pt idx="9">
                  <c:v>1.1497614683669357E-2</c:v>
                </c:pt>
                <c:pt idx="10">
                  <c:v>4.133681706508599E-2</c:v>
                </c:pt>
                <c:pt idx="11">
                  <c:v>1.543631140402189E-2</c:v>
                </c:pt>
                <c:pt idx="12">
                  <c:v>5.9281935290982593E-2</c:v>
                </c:pt>
                <c:pt idx="13">
                  <c:v>0.15684592286393947</c:v>
                </c:pt>
                <c:pt idx="14">
                  <c:v>5.8748976328822679E-2</c:v>
                </c:pt>
                <c:pt idx="15">
                  <c:v>3.5740747962406894E-2</c:v>
                </c:pt>
                <c:pt idx="16">
                  <c:v>9.1018991537651597E-2</c:v>
                </c:pt>
                <c:pt idx="17">
                  <c:v>1.7516151256353262E-2</c:v>
                </c:pt>
                <c:pt idx="18">
                  <c:v>4.1941270522169796E-2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ED-41DA-B23E-76AD20E197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1.8324385162479945E-2</c:v>
                </c:pt>
                <c:pt idx="1">
                  <c:v>2.3015876816973586E-3</c:v>
                </c:pt>
                <c:pt idx="2">
                  <c:v>6.0338034914629184E-2</c:v>
                </c:pt>
                <c:pt idx="3">
                  <c:v>7.1658804090136254E-3</c:v>
                </c:pt>
                <c:pt idx="4">
                  <c:v>6.7393376278167577E-2</c:v>
                </c:pt>
                <c:pt idx="5">
                  <c:v>4.0069158744222802E-2</c:v>
                </c:pt>
                <c:pt idx="6">
                  <c:v>8.82509638640772E-2</c:v>
                </c:pt>
                <c:pt idx="7">
                  <c:v>7.2593117651284747E-2</c:v>
                </c:pt>
                <c:pt idx="8">
                  <c:v>3.8741923896645034E-2</c:v>
                </c:pt>
                <c:pt idx="9">
                  <c:v>1.7272061112574535E-2</c:v>
                </c:pt>
                <c:pt idx="10">
                  <c:v>4.1879546924016381E-2</c:v>
                </c:pt>
                <c:pt idx="11">
                  <c:v>1.7651572116190523E-2</c:v>
                </c:pt>
                <c:pt idx="12">
                  <c:v>8.4766014511841764E-2</c:v>
                </c:pt>
                <c:pt idx="13">
                  <c:v>0.10078919514356187</c:v>
                </c:pt>
                <c:pt idx="14">
                  <c:v>6.8361790272755574E-2</c:v>
                </c:pt>
                <c:pt idx="15">
                  <c:v>6.1777724562369789E-2</c:v>
                </c:pt>
                <c:pt idx="16">
                  <c:v>0.11370042386072464</c:v>
                </c:pt>
                <c:pt idx="17">
                  <c:v>2.3329485859335711E-2</c:v>
                </c:pt>
                <c:pt idx="18">
                  <c:v>3.3292751263200748E-2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ED-41DA-B23E-76AD20E19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8.10'!$Z$44:$Z$60</c:f>
              <c:numCache>
                <c:formatCode>#,##0</c:formatCode>
                <c:ptCount val="17"/>
                <c:pt idx="0">
                  <c:v>13</c:v>
                </c:pt>
                <c:pt idx="1">
                  <c:v>1047</c:v>
                </c:pt>
                <c:pt idx="2">
                  <c:v>4436</c:v>
                </c:pt>
                <c:pt idx="3">
                  <c:v>10290</c:v>
                </c:pt>
                <c:pt idx="4">
                  <c:v>14024</c:v>
                </c:pt>
                <c:pt idx="5">
                  <c:v>11730</c:v>
                </c:pt>
                <c:pt idx="6">
                  <c:v>9791</c:v>
                </c:pt>
                <c:pt idx="7">
                  <c:v>7789</c:v>
                </c:pt>
                <c:pt idx="8">
                  <c:v>7087</c:v>
                </c:pt>
                <c:pt idx="9">
                  <c:v>6584</c:v>
                </c:pt>
                <c:pt idx="10">
                  <c:v>5724</c:v>
                </c:pt>
                <c:pt idx="11">
                  <c:v>4085</c:v>
                </c:pt>
                <c:pt idx="12">
                  <c:v>1815</c:v>
                </c:pt>
                <c:pt idx="13">
                  <c:v>627</c:v>
                </c:pt>
                <c:pt idx="14">
                  <c:v>192</c:v>
                </c:pt>
                <c:pt idx="15">
                  <c:v>89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7-4BEA-9235-397664A35C71}"/>
            </c:ext>
          </c:extLst>
        </c:ser>
        <c:ser>
          <c:idx val="1"/>
          <c:order val="1"/>
          <c:tx>
            <c:strRef>
              <c:f>'Table 8.10'!$S$62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8.10'!$Z$63:$Z$79</c:f>
              <c:numCache>
                <c:formatCode>#,##0</c:formatCode>
                <c:ptCount val="17"/>
                <c:pt idx="0">
                  <c:v>10</c:v>
                </c:pt>
                <c:pt idx="1">
                  <c:v>1397</c:v>
                </c:pt>
                <c:pt idx="2">
                  <c:v>4231</c:v>
                </c:pt>
                <c:pt idx="3">
                  <c:v>8585</c:v>
                </c:pt>
                <c:pt idx="4">
                  <c:v>10894</c:v>
                </c:pt>
                <c:pt idx="5">
                  <c:v>8812</c:v>
                </c:pt>
                <c:pt idx="6">
                  <c:v>7149</c:v>
                </c:pt>
                <c:pt idx="7">
                  <c:v>6151</c:v>
                </c:pt>
                <c:pt idx="8">
                  <c:v>6380</c:v>
                </c:pt>
                <c:pt idx="9">
                  <c:v>5595</c:v>
                </c:pt>
                <c:pt idx="10">
                  <c:v>4501</c:v>
                </c:pt>
                <c:pt idx="11">
                  <c:v>2956</c:v>
                </c:pt>
                <c:pt idx="12">
                  <c:v>1156</c:v>
                </c:pt>
                <c:pt idx="13">
                  <c:v>387</c:v>
                </c:pt>
                <c:pt idx="14">
                  <c:v>147</c:v>
                </c:pt>
                <c:pt idx="15">
                  <c:v>72</c:v>
                </c:pt>
                <c:pt idx="16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7-4BEA-9235-397664A35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8.10'!$Z$83:$Z$90</c:f>
              <c:numCache>
                <c:formatCode>#,##0</c:formatCode>
                <c:ptCount val="8"/>
                <c:pt idx="0">
                  <c:v>5224</c:v>
                </c:pt>
                <c:pt idx="1">
                  <c:v>6264</c:v>
                </c:pt>
                <c:pt idx="2">
                  <c:v>9507</c:v>
                </c:pt>
                <c:pt idx="3">
                  <c:v>3094</c:v>
                </c:pt>
                <c:pt idx="4">
                  <c:v>3509</c:v>
                </c:pt>
                <c:pt idx="5">
                  <c:v>3112</c:v>
                </c:pt>
                <c:pt idx="6">
                  <c:v>7732</c:v>
                </c:pt>
                <c:pt idx="7">
                  <c:v>10006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8-4BAB-BA58-D2268AF2C6A9}"/>
            </c:ext>
          </c:extLst>
        </c:ser>
        <c:ser>
          <c:idx val="1"/>
          <c:order val="1"/>
          <c:tx>
            <c:strRef>
              <c:f>'Table 8.10'!$S$92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8.10'!$Z$93:$Z$100</c:f>
              <c:numCache>
                <c:formatCode>#,##0</c:formatCode>
                <c:ptCount val="8"/>
                <c:pt idx="0">
                  <c:v>3849</c:v>
                </c:pt>
                <c:pt idx="1">
                  <c:v>7907</c:v>
                </c:pt>
                <c:pt idx="2">
                  <c:v>1669</c:v>
                </c:pt>
                <c:pt idx="3">
                  <c:v>7197</c:v>
                </c:pt>
                <c:pt idx="4">
                  <c:v>8090</c:v>
                </c:pt>
                <c:pt idx="5">
                  <c:v>5174</c:v>
                </c:pt>
                <c:pt idx="6">
                  <c:v>1345</c:v>
                </c:pt>
                <c:pt idx="7">
                  <c:v>6090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8-4BAB-BA58-D2268AF2C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3.xml"/><Relationship Id="rId7" Type="http://schemas.openxmlformats.org/officeDocument/2006/relationships/chart" Target="../charts/chart46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1.png"/><Relationship Id="rId11" Type="http://schemas.openxmlformats.org/officeDocument/2006/relationships/chart" Target="../charts/chart50.xml"/><Relationship Id="rId5" Type="http://schemas.openxmlformats.org/officeDocument/2006/relationships/chart" Target="../charts/chart45.xml"/><Relationship Id="rId10" Type="http://schemas.openxmlformats.org/officeDocument/2006/relationships/chart" Target="../charts/chart49.xml"/><Relationship Id="rId4" Type="http://schemas.openxmlformats.org/officeDocument/2006/relationships/chart" Target="../charts/chart44.xml"/><Relationship Id="rId9" Type="http://schemas.openxmlformats.org/officeDocument/2006/relationships/chart" Target="../charts/chart48.xml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7.xml"/><Relationship Id="rId3" Type="http://schemas.openxmlformats.org/officeDocument/2006/relationships/chart" Target="../charts/chart493.xml"/><Relationship Id="rId7" Type="http://schemas.openxmlformats.org/officeDocument/2006/relationships/chart" Target="../charts/chart496.xml"/><Relationship Id="rId2" Type="http://schemas.openxmlformats.org/officeDocument/2006/relationships/chart" Target="../charts/chart492.xml"/><Relationship Id="rId1" Type="http://schemas.openxmlformats.org/officeDocument/2006/relationships/chart" Target="../charts/chart491.xml"/><Relationship Id="rId6" Type="http://schemas.openxmlformats.org/officeDocument/2006/relationships/image" Target="../media/image1.png"/><Relationship Id="rId11" Type="http://schemas.openxmlformats.org/officeDocument/2006/relationships/chart" Target="../charts/chart500.xml"/><Relationship Id="rId5" Type="http://schemas.openxmlformats.org/officeDocument/2006/relationships/chart" Target="../charts/chart495.xml"/><Relationship Id="rId10" Type="http://schemas.openxmlformats.org/officeDocument/2006/relationships/chart" Target="../charts/chart499.xml"/><Relationship Id="rId4" Type="http://schemas.openxmlformats.org/officeDocument/2006/relationships/chart" Target="../charts/chart494.xml"/><Relationship Id="rId9" Type="http://schemas.openxmlformats.org/officeDocument/2006/relationships/chart" Target="../charts/chart498.xml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7.xml"/><Relationship Id="rId3" Type="http://schemas.openxmlformats.org/officeDocument/2006/relationships/chart" Target="../charts/chart503.xml"/><Relationship Id="rId7" Type="http://schemas.openxmlformats.org/officeDocument/2006/relationships/chart" Target="../charts/chart506.xml"/><Relationship Id="rId2" Type="http://schemas.openxmlformats.org/officeDocument/2006/relationships/chart" Target="../charts/chart502.xml"/><Relationship Id="rId1" Type="http://schemas.openxmlformats.org/officeDocument/2006/relationships/chart" Target="../charts/chart501.xml"/><Relationship Id="rId6" Type="http://schemas.openxmlformats.org/officeDocument/2006/relationships/image" Target="../media/image1.png"/><Relationship Id="rId11" Type="http://schemas.openxmlformats.org/officeDocument/2006/relationships/chart" Target="../charts/chart510.xml"/><Relationship Id="rId5" Type="http://schemas.openxmlformats.org/officeDocument/2006/relationships/chart" Target="../charts/chart505.xml"/><Relationship Id="rId10" Type="http://schemas.openxmlformats.org/officeDocument/2006/relationships/chart" Target="../charts/chart509.xml"/><Relationship Id="rId4" Type="http://schemas.openxmlformats.org/officeDocument/2006/relationships/chart" Target="../charts/chart504.xml"/><Relationship Id="rId9" Type="http://schemas.openxmlformats.org/officeDocument/2006/relationships/chart" Target="../charts/chart508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7.xml"/><Relationship Id="rId3" Type="http://schemas.openxmlformats.org/officeDocument/2006/relationships/chart" Target="../charts/chart513.xml"/><Relationship Id="rId7" Type="http://schemas.openxmlformats.org/officeDocument/2006/relationships/chart" Target="../charts/chart516.xml"/><Relationship Id="rId2" Type="http://schemas.openxmlformats.org/officeDocument/2006/relationships/chart" Target="../charts/chart512.xml"/><Relationship Id="rId1" Type="http://schemas.openxmlformats.org/officeDocument/2006/relationships/chart" Target="../charts/chart511.xml"/><Relationship Id="rId6" Type="http://schemas.openxmlformats.org/officeDocument/2006/relationships/image" Target="../media/image1.png"/><Relationship Id="rId11" Type="http://schemas.openxmlformats.org/officeDocument/2006/relationships/chart" Target="../charts/chart520.xml"/><Relationship Id="rId5" Type="http://schemas.openxmlformats.org/officeDocument/2006/relationships/chart" Target="../charts/chart515.xml"/><Relationship Id="rId10" Type="http://schemas.openxmlformats.org/officeDocument/2006/relationships/chart" Target="../charts/chart519.xml"/><Relationship Id="rId4" Type="http://schemas.openxmlformats.org/officeDocument/2006/relationships/chart" Target="../charts/chart514.xml"/><Relationship Id="rId9" Type="http://schemas.openxmlformats.org/officeDocument/2006/relationships/chart" Target="../charts/chart518.xml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7.xml"/><Relationship Id="rId3" Type="http://schemas.openxmlformats.org/officeDocument/2006/relationships/chart" Target="../charts/chart523.xml"/><Relationship Id="rId7" Type="http://schemas.openxmlformats.org/officeDocument/2006/relationships/chart" Target="../charts/chart526.xml"/><Relationship Id="rId2" Type="http://schemas.openxmlformats.org/officeDocument/2006/relationships/chart" Target="../charts/chart522.xml"/><Relationship Id="rId1" Type="http://schemas.openxmlformats.org/officeDocument/2006/relationships/chart" Target="../charts/chart521.xml"/><Relationship Id="rId6" Type="http://schemas.openxmlformats.org/officeDocument/2006/relationships/image" Target="../media/image1.png"/><Relationship Id="rId11" Type="http://schemas.openxmlformats.org/officeDocument/2006/relationships/chart" Target="../charts/chart530.xml"/><Relationship Id="rId5" Type="http://schemas.openxmlformats.org/officeDocument/2006/relationships/chart" Target="../charts/chart525.xml"/><Relationship Id="rId10" Type="http://schemas.openxmlformats.org/officeDocument/2006/relationships/chart" Target="../charts/chart529.xml"/><Relationship Id="rId4" Type="http://schemas.openxmlformats.org/officeDocument/2006/relationships/chart" Target="../charts/chart524.xml"/><Relationship Id="rId9" Type="http://schemas.openxmlformats.org/officeDocument/2006/relationships/chart" Target="../charts/chart528.xml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7.xml"/><Relationship Id="rId3" Type="http://schemas.openxmlformats.org/officeDocument/2006/relationships/chart" Target="../charts/chart533.xml"/><Relationship Id="rId7" Type="http://schemas.openxmlformats.org/officeDocument/2006/relationships/chart" Target="../charts/chart536.xml"/><Relationship Id="rId2" Type="http://schemas.openxmlformats.org/officeDocument/2006/relationships/chart" Target="../charts/chart532.xml"/><Relationship Id="rId1" Type="http://schemas.openxmlformats.org/officeDocument/2006/relationships/chart" Target="../charts/chart531.xml"/><Relationship Id="rId6" Type="http://schemas.openxmlformats.org/officeDocument/2006/relationships/image" Target="../media/image1.png"/><Relationship Id="rId11" Type="http://schemas.openxmlformats.org/officeDocument/2006/relationships/chart" Target="../charts/chart540.xml"/><Relationship Id="rId5" Type="http://schemas.openxmlformats.org/officeDocument/2006/relationships/chart" Target="../charts/chart535.xml"/><Relationship Id="rId10" Type="http://schemas.openxmlformats.org/officeDocument/2006/relationships/chart" Target="../charts/chart539.xml"/><Relationship Id="rId4" Type="http://schemas.openxmlformats.org/officeDocument/2006/relationships/chart" Target="../charts/chart534.xml"/><Relationship Id="rId9" Type="http://schemas.openxmlformats.org/officeDocument/2006/relationships/chart" Target="../charts/chart538.xml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7.xml"/><Relationship Id="rId3" Type="http://schemas.openxmlformats.org/officeDocument/2006/relationships/chart" Target="../charts/chart543.xml"/><Relationship Id="rId7" Type="http://schemas.openxmlformats.org/officeDocument/2006/relationships/chart" Target="../charts/chart546.xml"/><Relationship Id="rId2" Type="http://schemas.openxmlformats.org/officeDocument/2006/relationships/chart" Target="../charts/chart542.xml"/><Relationship Id="rId1" Type="http://schemas.openxmlformats.org/officeDocument/2006/relationships/chart" Target="../charts/chart541.xml"/><Relationship Id="rId6" Type="http://schemas.openxmlformats.org/officeDocument/2006/relationships/image" Target="../media/image1.png"/><Relationship Id="rId11" Type="http://schemas.openxmlformats.org/officeDocument/2006/relationships/chart" Target="../charts/chart550.xml"/><Relationship Id="rId5" Type="http://schemas.openxmlformats.org/officeDocument/2006/relationships/chart" Target="../charts/chart545.xml"/><Relationship Id="rId10" Type="http://schemas.openxmlformats.org/officeDocument/2006/relationships/chart" Target="../charts/chart549.xml"/><Relationship Id="rId4" Type="http://schemas.openxmlformats.org/officeDocument/2006/relationships/chart" Target="../charts/chart544.xml"/><Relationship Id="rId9" Type="http://schemas.openxmlformats.org/officeDocument/2006/relationships/chart" Target="../charts/chart548.xml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7.xml"/><Relationship Id="rId3" Type="http://schemas.openxmlformats.org/officeDocument/2006/relationships/chart" Target="../charts/chart553.xml"/><Relationship Id="rId7" Type="http://schemas.openxmlformats.org/officeDocument/2006/relationships/chart" Target="../charts/chart556.xml"/><Relationship Id="rId2" Type="http://schemas.openxmlformats.org/officeDocument/2006/relationships/chart" Target="../charts/chart552.xml"/><Relationship Id="rId1" Type="http://schemas.openxmlformats.org/officeDocument/2006/relationships/chart" Target="../charts/chart551.xml"/><Relationship Id="rId6" Type="http://schemas.openxmlformats.org/officeDocument/2006/relationships/image" Target="../media/image1.png"/><Relationship Id="rId11" Type="http://schemas.openxmlformats.org/officeDocument/2006/relationships/chart" Target="../charts/chart560.xml"/><Relationship Id="rId5" Type="http://schemas.openxmlformats.org/officeDocument/2006/relationships/chart" Target="../charts/chart555.xml"/><Relationship Id="rId10" Type="http://schemas.openxmlformats.org/officeDocument/2006/relationships/chart" Target="../charts/chart559.xml"/><Relationship Id="rId4" Type="http://schemas.openxmlformats.org/officeDocument/2006/relationships/chart" Target="../charts/chart554.xml"/><Relationship Id="rId9" Type="http://schemas.openxmlformats.org/officeDocument/2006/relationships/chart" Target="../charts/chart558.xml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7.xml"/><Relationship Id="rId3" Type="http://schemas.openxmlformats.org/officeDocument/2006/relationships/chart" Target="../charts/chart563.xml"/><Relationship Id="rId7" Type="http://schemas.openxmlformats.org/officeDocument/2006/relationships/chart" Target="../charts/chart566.xml"/><Relationship Id="rId2" Type="http://schemas.openxmlformats.org/officeDocument/2006/relationships/chart" Target="../charts/chart562.xml"/><Relationship Id="rId1" Type="http://schemas.openxmlformats.org/officeDocument/2006/relationships/chart" Target="../charts/chart561.xml"/><Relationship Id="rId6" Type="http://schemas.openxmlformats.org/officeDocument/2006/relationships/image" Target="../media/image1.png"/><Relationship Id="rId11" Type="http://schemas.openxmlformats.org/officeDocument/2006/relationships/chart" Target="../charts/chart570.xml"/><Relationship Id="rId5" Type="http://schemas.openxmlformats.org/officeDocument/2006/relationships/chart" Target="../charts/chart565.xml"/><Relationship Id="rId10" Type="http://schemas.openxmlformats.org/officeDocument/2006/relationships/chart" Target="../charts/chart569.xml"/><Relationship Id="rId4" Type="http://schemas.openxmlformats.org/officeDocument/2006/relationships/chart" Target="../charts/chart564.xml"/><Relationship Id="rId9" Type="http://schemas.openxmlformats.org/officeDocument/2006/relationships/chart" Target="../charts/chart568.xml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7.xml"/><Relationship Id="rId3" Type="http://schemas.openxmlformats.org/officeDocument/2006/relationships/chart" Target="../charts/chart573.xml"/><Relationship Id="rId7" Type="http://schemas.openxmlformats.org/officeDocument/2006/relationships/chart" Target="../charts/chart576.xml"/><Relationship Id="rId2" Type="http://schemas.openxmlformats.org/officeDocument/2006/relationships/chart" Target="../charts/chart572.xml"/><Relationship Id="rId1" Type="http://schemas.openxmlformats.org/officeDocument/2006/relationships/chart" Target="../charts/chart571.xml"/><Relationship Id="rId6" Type="http://schemas.openxmlformats.org/officeDocument/2006/relationships/image" Target="../media/image1.png"/><Relationship Id="rId11" Type="http://schemas.openxmlformats.org/officeDocument/2006/relationships/chart" Target="../charts/chart580.xml"/><Relationship Id="rId5" Type="http://schemas.openxmlformats.org/officeDocument/2006/relationships/chart" Target="../charts/chart575.xml"/><Relationship Id="rId10" Type="http://schemas.openxmlformats.org/officeDocument/2006/relationships/chart" Target="../charts/chart579.xml"/><Relationship Id="rId4" Type="http://schemas.openxmlformats.org/officeDocument/2006/relationships/chart" Target="../charts/chart574.xml"/><Relationship Id="rId9" Type="http://schemas.openxmlformats.org/officeDocument/2006/relationships/chart" Target="../charts/chart578.xml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7.xml"/><Relationship Id="rId3" Type="http://schemas.openxmlformats.org/officeDocument/2006/relationships/chart" Target="../charts/chart583.xml"/><Relationship Id="rId7" Type="http://schemas.openxmlformats.org/officeDocument/2006/relationships/chart" Target="../charts/chart586.xml"/><Relationship Id="rId2" Type="http://schemas.openxmlformats.org/officeDocument/2006/relationships/chart" Target="../charts/chart582.xml"/><Relationship Id="rId1" Type="http://schemas.openxmlformats.org/officeDocument/2006/relationships/chart" Target="../charts/chart581.xml"/><Relationship Id="rId6" Type="http://schemas.openxmlformats.org/officeDocument/2006/relationships/image" Target="../media/image1.png"/><Relationship Id="rId11" Type="http://schemas.openxmlformats.org/officeDocument/2006/relationships/chart" Target="../charts/chart590.xml"/><Relationship Id="rId5" Type="http://schemas.openxmlformats.org/officeDocument/2006/relationships/chart" Target="../charts/chart585.xml"/><Relationship Id="rId10" Type="http://schemas.openxmlformats.org/officeDocument/2006/relationships/chart" Target="../charts/chart589.xml"/><Relationship Id="rId4" Type="http://schemas.openxmlformats.org/officeDocument/2006/relationships/chart" Target="../charts/chart584.xml"/><Relationship Id="rId9" Type="http://schemas.openxmlformats.org/officeDocument/2006/relationships/chart" Target="../charts/chart58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3.xml"/><Relationship Id="rId7" Type="http://schemas.openxmlformats.org/officeDocument/2006/relationships/chart" Target="../charts/chart56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image" Target="../media/image1.png"/><Relationship Id="rId11" Type="http://schemas.openxmlformats.org/officeDocument/2006/relationships/chart" Target="../charts/chart60.xml"/><Relationship Id="rId5" Type="http://schemas.openxmlformats.org/officeDocument/2006/relationships/chart" Target="../charts/chart55.xml"/><Relationship Id="rId10" Type="http://schemas.openxmlformats.org/officeDocument/2006/relationships/chart" Target="../charts/chart59.xml"/><Relationship Id="rId4" Type="http://schemas.openxmlformats.org/officeDocument/2006/relationships/chart" Target="../charts/chart54.xml"/><Relationship Id="rId9" Type="http://schemas.openxmlformats.org/officeDocument/2006/relationships/chart" Target="../charts/chart58.xml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7.xml"/><Relationship Id="rId3" Type="http://schemas.openxmlformats.org/officeDocument/2006/relationships/chart" Target="../charts/chart593.xml"/><Relationship Id="rId7" Type="http://schemas.openxmlformats.org/officeDocument/2006/relationships/chart" Target="../charts/chart596.xml"/><Relationship Id="rId2" Type="http://schemas.openxmlformats.org/officeDocument/2006/relationships/chart" Target="../charts/chart592.xml"/><Relationship Id="rId1" Type="http://schemas.openxmlformats.org/officeDocument/2006/relationships/chart" Target="../charts/chart591.xml"/><Relationship Id="rId6" Type="http://schemas.openxmlformats.org/officeDocument/2006/relationships/image" Target="../media/image1.png"/><Relationship Id="rId11" Type="http://schemas.openxmlformats.org/officeDocument/2006/relationships/chart" Target="../charts/chart600.xml"/><Relationship Id="rId5" Type="http://schemas.openxmlformats.org/officeDocument/2006/relationships/chart" Target="../charts/chart595.xml"/><Relationship Id="rId10" Type="http://schemas.openxmlformats.org/officeDocument/2006/relationships/chart" Target="../charts/chart599.xml"/><Relationship Id="rId4" Type="http://schemas.openxmlformats.org/officeDocument/2006/relationships/chart" Target="../charts/chart594.xml"/><Relationship Id="rId9" Type="http://schemas.openxmlformats.org/officeDocument/2006/relationships/chart" Target="../charts/chart59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7.xml"/><Relationship Id="rId3" Type="http://schemas.openxmlformats.org/officeDocument/2006/relationships/chart" Target="../charts/chart603.xml"/><Relationship Id="rId7" Type="http://schemas.openxmlformats.org/officeDocument/2006/relationships/chart" Target="../charts/chart606.xml"/><Relationship Id="rId2" Type="http://schemas.openxmlformats.org/officeDocument/2006/relationships/chart" Target="../charts/chart602.xml"/><Relationship Id="rId1" Type="http://schemas.openxmlformats.org/officeDocument/2006/relationships/chart" Target="../charts/chart601.xml"/><Relationship Id="rId6" Type="http://schemas.openxmlformats.org/officeDocument/2006/relationships/image" Target="../media/image1.png"/><Relationship Id="rId11" Type="http://schemas.openxmlformats.org/officeDocument/2006/relationships/chart" Target="../charts/chart610.xml"/><Relationship Id="rId5" Type="http://schemas.openxmlformats.org/officeDocument/2006/relationships/chart" Target="../charts/chart605.xml"/><Relationship Id="rId10" Type="http://schemas.openxmlformats.org/officeDocument/2006/relationships/chart" Target="../charts/chart609.xml"/><Relationship Id="rId4" Type="http://schemas.openxmlformats.org/officeDocument/2006/relationships/chart" Target="../charts/chart604.xml"/><Relationship Id="rId9" Type="http://schemas.openxmlformats.org/officeDocument/2006/relationships/chart" Target="../charts/chart608.xml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7.xml"/><Relationship Id="rId3" Type="http://schemas.openxmlformats.org/officeDocument/2006/relationships/chart" Target="../charts/chart613.xml"/><Relationship Id="rId7" Type="http://schemas.openxmlformats.org/officeDocument/2006/relationships/chart" Target="../charts/chart616.xml"/><Relationship Id="rId2" Type="http://schemas.openxmlformats.org/officeDocument/2006/relationships/chart" Target="../charts/chart612.xml"/><Relationship Id="rId1" Type="http://schemas.openxmlformats.org/officeDocument/2006/relationships/chart" Target="../charts/chart611.xml"/><Relationship Id="rId6" Type="http://schemas.openxmlformats.org/officeDocument/2006/relationships/image" Target="../media/image1.png"/><Relationship Id="rId11" Type="http://schemas.openxmlformats.org/officeDocument/2006/relationships/chart" Target="../charts/chart620.xml"/><Relationship Id="rId5" Type="http://schemas.openxmlformats.org/officeDocument/2006/relationships/chart" Target="../charts/chart615.xml"/><Relationship Id="rId10" Type="http://schemas.openxmlformats.org/officeDocument/2006/relationships/chart" Target="../charts/chart619.xml"/><Relationship Id="rId4" Type="http://schemas.openxmlformats.org/officeDocument/2006/relationships/chart" Target="../charts/chart614.xml"/><Relationship Id="rId9" Type="http://schemas.openxmlformats.org/officeDocument/2006/relationships/chart" Target="../charts/chart618.xml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7.xml"/><Relationship Id="rId3" Type="http://schemas.openxmlformats.org/officeDocument/2006/relationships/chart" Target="../charts/chart623.xml"/><Relationship Id="rId7" Type="http://schemas.openxmlformats.org/officeDocument/2006/relationships/chart" Target="../charts/chart626.xml"/><Relationship Id="rId2" Type="http://schemas.openxmlformats.org/officeDocument/2006/relationships/chart" Target="../charts/chart622.xml"/><Relationship Id="rId1" Type="http://schemas.openxmlformats.org/officeDocument/2006/relationships/chart" Target="../charts/chart621.xml"/><Relationship Id="rId6" Type="http://schemas.openxmlformats.org/officeDocument/2006/relationships/image" Target="../media/image1.png"/><Relationship Id="rId11" Type="http://schemas.openxmlformats.org/officeDocument/2006/relationships/chart" Target="../charts/chart630.xml"/><Relationship Id="rId5" Type="http://schemas.openxmlformats.org/officeDocument/2006/relationships/chart" Target="../charts/chart625.xml"/><Relationship Id="rId10" Type="http://schemas.openxmlformats.org/officeDocument/2006/relationships/chart" Target="../charts/chart629.xml"/><Relationship Id="rId4" Type="http://schemas.openxmlformats.org/officeDocument/2006/relationships/chart" Target="../charts/chart624.xml"/><Relationship Id="rId9" Type="http://schemas.openxmlformats.org/officeDocument/2006/relationships/chart" Target="../charts/chart628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7.xml"/><Relationship Id="rId3" Type="http://schemas.openxmlformats.org/officeDocument/2006/relationships/chart" Target="../charts/chart633.xml"/><Relationship Id="rId7" Type="http://schemas.openxmlformats.org/officeDocument/2006/relationships/chart" Target="../charts/chart636.xml"/><Relationship Id="rId2" Type="http://schemas.openxmlformats.org/officeDocument/2006/relationships/chart" Target="../charts/chart632.xml"/><Relationship Id="rId1" Type="http://schemas.openxmlformats.org/officeDocument/2006/relationships/chart" Target="../charts/chart631.xml"/><Relationship Id="rId6" Type="http://schemas.openxmlformats.org/officeDocument/2006/relationships/image" Target="../media/image1.png"/><Relationship Id="rId11" Type="http://schemas.openxmlformats.org/officeDocument/2006/relationships/chart" Target="../charts/chart640.xml"/><Relationship Id="rId5" Type="http://schemas.openxmlformats.org/officeDocument/2006/relationships/chart" Target="../charts/chart635.xml"/><Relationship Id="rId10" Type="http://schemas.openxmlformats.org/officeDocument/2006/relationships/chart" Target="../charts/chart639.xml"/><Relationship Id="rId4" Type="http://schemas.openxmlformats.org/officeDocument/2006/relationships/chart" Target="../charts/chart634.xml"/><Relationship Id="rId9" Type="http://schemas.openxmlformats.org/officeDocument/2006/relationships/chart" Target="../charts/chart638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7.xml"/><Relationship Id="rId3" Type="http://schemas.openxmlformats.org/officeDocument/2006/relationships/chart" Target="../charts/chart643.xml"/><Relationship Id="rId7" Type="http://schemas.openxmlformats.org/officeDocument/2006/relationships/chart" Target="../charts/chart646.xml"/><Relationship Id="rId2" Type="http://schemas.openxmlformats.org/officeDocument/2006/relationships/chart" Target="../charts/chart642.xml"/><Relationship Id="rId1" Type="http://schemas.openxmlformats.org/officeDocument/2006/relationships/chart" Target="../charts/chart641.xml"/><Relationship Id="rId6" Type="http://schemas.openxmlformats.org/officeDocument/2006/relationships/image" Target="../media/image1.png"/><Relationship Id="rId11" Type="http://schemas.openxmlformats.org/officeDocument/2006/relationships/chart" Target="../charts/chart650.xml"/><Relationship Id="rId5" Type="http://schemas.openxmlformats.org/officeDocument/2006/relationships/chart" Target="../charts/chart645.xml"/><Relationship Id="rId10" Type="http://schemas.openxmlformats.org/officeDocument/2006/relationships/chart" Target="../charts/chart649.xml"/><Relationship Id="rId4" Type="http://schemas.openxmlformats.org/officeDocument/2006/relationships/chart" Target="../charts/chart644.xml"/><Relationship Id="rId9" Type="http://schemas.openxmlformats.org/officeDocument/2006/relationships/chart" Target="../charts/chart648.xml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7.xml"/><Relationship Id="rId3" Type="http://schemas.openxmlformats.org/officeDocument/2006/relationships/chart" Target="../charts/chart653.xml"/><Relationship Id="rId7" Type="http://schemas.openxmlformats.org/officeDocument/2006/relationships/chart" Target="../charts/chart656.xml"/><Relationship Id="rId2" Type="http://schemas.openxmlformats.org/officeDocument/2006/relationships/chart" Target="../charts/chart652.xml"/><Relationship Id="rId1" Type="http://schemas.openxmlformats.org/officeDocument/2006/relationships/chart" Target="../charts/chart651.xml"/><Relationship Id="rId6" Type="http://schemas.openxmlformats.org/officeDocument/2006/relationships/image" Target="../media/image1.png"/><Relationship Id="rId11" Type="http://schemas.openxmlformats.org/officeDocument/2006/relationships/chart" Target="../charts/chart660.xml"/><Relationship Id="rId5" Type="http://schemas.openxmlformats.org/officeDocument/2006/relationships/chart" Target="../charts/chart655.xml"/><Relationship Id="rId10" Type="http://schemas.openxmlformats.org/officeDocument/2006/relationships/chart" Target="../charts/chart659.xml"/><Relationship Id="rId4" Type="http://schemas.openxmlformats.org/officeDocument/2006/relationships/chart" Target="../charts/chart654.xml"/><Relationship Id="rId9" Type="http://schemas.openxmlformats.org/officeDocument/2006/relationships/chart" Target="../charts/chart658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7.xml"/><Relationship Id="rId3" Type="http://schemas.openxmlformats.org/officeDocument/2006/relationships/chart" Target="../charts/chart663.xml"/><Relationship Id="rId7" Type="http://schemas.openxmlformats.org/officeDocument/2006/relationships/chart" Target="../charts/chart666.xml"/><Relationship Id="rId2" Type="http://schemas.openxmlformats.org/officeDocument/2006/relationships/chart" Target="../charts/chart662.xml"/><Relationship Id="rId1" Type="http://schemas.openxmlformats.org/officeDocument/2006/relationships/chart" Target="../charts/chart661.xml"/><Relationship Id="rId6" Type="http://schemas.openxmlformats.org/officeDocument/2006/relationships/image" Target="../media/image1.png"/><Relationship Id="rId11" Type="http://schemas.openxmlformats.org/officeDocument/2006/relationships/chart" Target="../charts/chart670.xml"/><Relationship Id="rId5" Type="http://schemas.openxmlformats.org/officeDocument/2006/relationships/chart" Target="../charts/chart665.xml"/><Relationship Id="rId10" Type="http://schemas.openxmlformats.org/officeDocument/2006/relationships/chart" Target="../charts/chart669.xml"/><Relationship Id="rId4" Type="http://schemas.openxmlformats.org/officeDocument/2006/relationships/chart" Target="../charts/chart664.xml"/><Relationship Id="rId9" Type="http://schemas.openxmlformats.org/officeDocument/2006/relationships/chart" Target="../charts/chart668.xml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7.xml"/><Relationship Id="rId3" Type="http://schemas.openxmlformats.org/officeDocument/2006/relationships/chart" Target="../charts/chart673.xml"/><Relationship Id="rId7" Type="http://schemas.openxmlformats.org/officeDocument/2006/relationships/chart" Target="../charts/chart676.xml"/><Relationship Id="rId2" Type="http://schemas.openxmlformats.org/officeDocument/2006/relationships/chart" Target="../charts/chart672.xml"/><Relationship Id="rId1" Type="http://schemas.openxmlformats.org/officeDocument/2006/relationships/chart" Target="../charts/chart671.xml"/><Relationship Id="rId6" Type="http://schemas.openxmlformats.org/officeDocument/2006/relationships/image" Target="../media/image1.png"/><Relationship Id="rId11" Type="http://schemas.openxmlformats.org/officeDocument/2006/relationships/chart" Target="../charts/chart680.xml"/><Relationship Id="rId5" Type="http://schemas.openxmlformats.org/officeDocument/2006/relationships/chart" Target="../charts/chart675.xml"/><Relationship Id="rId10" Type="http://schemas.openxmlformats.org/officeDocument/2006/relationships/chart" Target="../charts/chart679.xml"/><Relationship Id="rId4" Type="http://schemas.openxmlformats.org/officeDocument/2006/relationships/chart" Target="../charts/chart674.xml"/><Relationship Id="rId9" Type="http://schemas.openxmlformats.org/officeDocument/2006/relationships/chart" Target="../charts/chart678.xml"/></Relationships>
</file>

<file path=xl/drawings/_rels/drawing1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7.xml"/><Relationship Id="rId3" Type="http://schemas.openxmlformats.org/officeDocument/2006/relationships/chart" Target="../charts/chart683.xml"/><Relationship Id="rId7" Type="http://schemas.openxmlformats.org/officeDocument/2006/relationships/chart" Target="../charts/chart686.xml"/><Relationship Id="rId2" Type="http://schemas.openxmlformats.org/officeDocument/2006/relationships/chart" Target="../charts/chart682.xml"/><Relationship Id="rId1" Type="http://schemas.openxmlformats.org/officeDocument/2006/relationships/chart" Target="../charts/chart681.xml"/><Relationship Id="rId6" Type="http://schemas.openxmlformats.org/officeDocument/2006/relationships/image" Target="../media/image1.png"/><Relationship Id="rId11" Type="http://schemas.openxmlformats.org/officeDocument/2006/relationships/chart" Target="../charts/chart690.xml"/><Relationship Id="rId5" Type="http://schemas.openxmlformats.org/officeDocument/2006/relationships/chart" Target="../charts/chart685.xml"/><Relationship Id="rId10" Type="http://schemas.openxmlformats.org/officeDocument/2006/relationships/chart" Target="../charts/chart689.xml"/><Relationship Id="rId4" Type="http://schemas.openxmlformats.org/officeDocument/2006/relationships/chart" Target="../charts/chart684.xml"/><Relationship Id="rId9" Type="http://schemas.openxmlformats.org/officeDocument/2006/relationships/chart" Target="../charts/chart68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3.xml"/><Relationship Id="rId7" Type="http://schemas.openxmlformats.org/officeDocument/2006/relationships/chart" Target="../charts/chart66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1.png"/><Relationship Id="rId11" Type="http://schemas.openxmlformats.org/officeDocument/2006/relationships/chart" Target="../charts/chart70.xml"/><Relationship Id="rId5" Type="http://schemas.openxmlformats.org/officeDocument/2006/relationships/chart" Target="../charts/chart65.xml"/><Relationship Id="rId10" Type="http://schemas.openxmlformats.org/officeDocument/2006/relationships/chart" Target="../charts/chart69.xml"/><Relationship Id="rId4" Type="http://schemas.openxmlformats.org/officeDocument/2006/relationships/chart" Target="../charts/chart64.xml"/><Relationship Id="rId9" Type="http://schemas.openxmlformats.org/officeDocument/2006/relationships/chart" Target="../charts/chart68.xml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7.xml"/><Relationship Id="rId3" Type="http://schemas.openxmlformats.org/officeDocument/2006/relationships/chart" Target="../charts/chart693.xml"/><Relationship Id="rId7" Type="http://schemas.openxmlformats.org/officeDocument/2006/relationships/chart" Target="../charts/chart696.xml"/><Relationship Id="rId2" Type="http://schemas.openxmlformats.org/officeDocument/2006/relationships/chart" Target="../charts/chart692.xml"/><Relationship Id="rId1" Type="http://schemas.openxmlformats.org/officeDocument/2006/relationships/chart" Target="../charts/chart691.xml"/><Relationship Id="rId6" Type="http://schemas.openxmlformats.org/officeDocument/2006/relationships/image" Target="../media/image1.png"/><Relationship Id="rId11" Type="http://schemas.openxmlformats.org/officeDocument/2006/relationships/chart" Target="../charts/chart700.xml"/><Relationship Id="rId5" Type="http://schemas.openxmlformats.org/officeDocument/2006/relationships/chart" Target="../charts/chart695.xml"/><Relationship Id="rId10" Type="http://schemas.openxmlformats.org/officeDocument/2006/relationships/chart" Target="../charts/chart699.xml"/><Relationship Id="rId4" Type="http://schemas.openxmlformats.org/officeDocument/2006/relationships/chart" Target="../charts/chart694.xml"/><Relationship Id="rId9" Type="http://schemas.openxmlformats.org/officeDocument/2006/relationships/chart" Target="../charts/chart698.xml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7.xml"/><Relationship Id="rId3" Type="http://schemas.openxmlformats.org/officeDocument/2006/relationships/chart" Target="../charts/chart703.xml"/><Relationship Id="rId7" Type="http://schemas.openxmlformats.org/officeDocument/2006/relationships/chart" Target="../charts/chart706.xml"/><Relationship Id="rId2" Type="http://schemas.openxmlformats.org/officeDocument/2006/relationships/chart" Target="../charts/chart702.xml"/><Relationship Id="rId1" Type="http://schemas.openxmlformats.org/officeDocument/2006/relationships/chart" Target="../charts/chart701.xml"/><Relationship Id="rId6" Type="http://schemas.openxmlformats.org/officeDocument/2006/relationships/image" Target="../media/image1.png"/><Relationship Id="rId11" Type="http://schemas.openxmlformats.org/officeDocument/2006/relationships/chart" Target="../charts/chart710.xml"/><Relationship Id="rId5" Type="http://schemas.openxmlformats.org/officeDocument/2006/relationships/chart" Target="../charts/chart705.xml"/><Relationship Id="rId10" Type="http://schemas.openxmlformats.org/officeDocument/2006/relationships/chart" Target="../charts/chart709.xml"/><Relationship Id="rId4" Type="http://schemas.openxmlformats.org/officeDocument/2006/relationships/chart" Target="../charts/chart704.xml"/><Relationship Id="rId9" Type="http://schemas.openxmlformats.org/officeDocument/2006/relationships/chart" Target="../charts/chart708.xml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7.xml"/><Relationship Id="rId3" Type="http://schemas.openxmlformats.org/officeDocument/2006/relationships/chart" Target="../charts/chart713.xml"/><Relationship Id="rId7" Type="http://schemas.openxmlformats.org/officeDocument/2006/relationships/chart" Target="../charts/chart716.xml"/><Relationship Id="rId2" Type="http://schemas.openxmlformats.org/officeDocument/2006/relationships/chart" Target="../charts/chart712.xml"/><Relationship Id="rId1" Type="http://schemas.openxmlformats.org/officeDocument/2006/relationships/chart" Target="../charts/chart711.xml"/><Relationship Id="rId6" Type="http://schemas.openxmlformats.org/officeDocument/2006/relationships/image" Target="../media/image1.png"/><Relationship Id="rId11" Type="http://schemas.openxmlformats.org/officeDocument/2006/relationships/chart" Target="../charts/chart720.xml"/><Relationship Id="rId5" Type="http://schemas.openxmlformats.org/officeDocument/2006/relationships/chart" Target="../charts/chart715.xml"/><Relationship Id="rId10" Type="http://schemas.openxmlformats.org/officeDocument/2006/relationships/chart" Target="../charts/chart719.xml"/><Relationship Id="rId4" Type="http://schemas.openxmlformats.org/officeDocument/2006/relationships/chart" Target="../charts/chart714.xml"/><Relationship Id="rId9" Type="http://schemas.openxmlformats.org/officeDocument/2006/relationships/chart" Target="../charts/chart718.xml"/></Relationships>
</file>

<file path=xl/drawings/_rels/drawing1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7.xml"/><Relationship Id="rId3" Type="http://schemas.openxmlformats.org/officeDocument/2006/relationships/chart" Target="../charts/chart723.xml"/><Relationship Id="rId7" Type="http://schemas.openxmlformats.org/officeDocument/2006/relationships/chart" Target="../charts/chart726.xml"/><Relationship Id="rId2" Type="http://schemas.openxmlformats.org/officeDocument/2006/relationships/chart" Target="../charts/chart722.xml"/><Relationship Id="rId1" Type="http://schemas.openxmlformats.org/officeDocument/2006/relationships/chart" Target="../charts/chart721.xml"/><Relationship Id="rId6" Type="http://schemas.openxmlformats.org/officeDocument/2006/relationships/image" Target="../media/image1.png"/><Relationship Id="rId11" Type="http://schemas.openxmlformats.org/officeDocument/2006/relationships/chart" Target="../charts/chart730.xml"/><Relationship Id="rId5" Type="http://schemas.openxmlformats.org/officeDocument/2006/relationships/chart" Target="../charts/chart725.xml"/><Relationship Id="rId10" Type="http://schemas.openxmlformats.org/officeDocument/2006/relationships/chart" Target="../charts/chart729.xml"/><Relationship Id="rId4" Type="http://schemas.openxmlformats.org/officeDocument/2006/relationships/chart" Target="../charts/chart724.xml"/><Relationship Id="rId9" Type="http://schemas.openxmlformats.org/officeDocument/2006/relationships/chart" Target="../charts/chart728.xml"/></Relationships>
</file>

<file path=xl/drawings/_rels/drawing1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7.xml"/><Relationship Id="rId3" Type="http://schemas.openxmlformats.org/officeDocument/2006/relationships/chart" Target="../charts/chart733.xml"/><Relationship Id="rId7" Type="http://schemas.openxmlformats.org/officeDocument/2006/relationships/chart" Target="../charts/chart736.xml"/><Relationship Id="rId2" Type="http://schemas.openxmlformats.org/officeDocument/2006/relationships/chart" Target="../charts/chart732.xml"/><Relationship Id="rId1" Type="http://schemas.openxmlformats.org/officeDocument/2006/relationships/chart" Target="../charts/chart731.xml"/><Relationship Id="rId6" Type="http://schemas.openxmlformats.org/officeDocument/2006/relationships/image" Target="../media/image1.png"/><Relationship Id="rId11" Type="http://schemas.openxmlformats.org/officeDocument/2006/relationships/chart" Target="../charts/chart740.xml"/><Relationship Id="rId5" Type="http://schemas.openxmlformats.org/officeDocument/2006/relationships/chart" Target="../charts/chart735.xml"/><Relationship Id="rId10" Type="http://schemas.openxmlformats.org/officeDocument/2006/relationships/chart" Target="../charts/chart739.xml"/><Relationship Id="rId4" Type="http://schemas.openxmlformats.org/officeDocument/2006/relationships/chart" Target="../charts/chart734.xml"/><Relationship Id="rId9" Type="http://schemas.openxmlformats.org/officeDocument/2006/relationships/chart" Target="../charts/chart738.xml"/></Relationships>
</file>

<file path=xl/drawings/_rels/drawing1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7.xml"/><Relationship Id="rId3" Type="http://schemas.openxmlformats.org/officeDocument/2006/relationships/chart" Target="../charts/chart743.xml"/><Relationship Id="rId7" Type="http://schemas.openxmlformats.org/officeDocument/2006/relationships/chart" Target="../charts/chart746.xml"/><Relationship Id="rId2" Type="http://schemas.openxmlformats.org/officeDocument/2006/relationships/chart" Target="../charts/chart742.xml"/><Relationship Id="rId1" Type="http://schemas.openxmlformats.org/officeDocument/2006/relationships/chart" Target="../charts/chart741.xml"/><Relationship Id="rId6" Type="http://schemas.openxmlformats.org/officeDocument/2006/relationships/image" Target="../media/image1.png"/><Relationship Id="rId11" Type="http://schemas.openxmlformats.org/officeDocument/2006/relationships/chart" Target="../charts/chart750.xml"/><Relationship Id="rId5" Type="http://schemas.openxmlformats.org/officeDocument/2006/relationships/chart" Target="../charts/chart745.xml"/><Relationship Id="rId10" Type="http://schemas.openxmlformats.org/officeDocument/2006/relationships/chart" Target="../charts/chart749.xml"/><Relationship Id="rId4" Type="http://schemas.openxmlformats.org/officeDocument/2006/relationships/chart" Target="../charts/chart744.xml"/><Relationship Id="rId9" Type="http://schemas.openxmlformats.org/officeDocument/2006/relationships/chart" Target="../charts/chart748.xml"/></Relationships>
</file>

<file path=xl/drawings/_rels/drawing1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7.xml"/><Relationship Id="rId3" Type="http://schemas.openxmlformats.org/officeDocument/2006/relationships/chart" Target="../charts/chart753.xml"/><Relationship Id="rId7" Type="http://schemas.openxmlformats.org/officeDocument/2006/relationships/chart" Target="../charts/chart756.xml"/><Relationship Id="rId2" Type="http://schemas.openxmlformats.org/officeDocument/2006/relationships/chart" Target="../charts/chart752.xml"/><Relationship Id="rId1" Type="http://schemas.openxmlformats.org/officeDocument/2006/relationships/chart" Target="../charts/chart751.xml"/><Relationship Id="rId6" Type="http://schemas.openxmlformats.org/officeDocument/2006/relationships/image" Target="../media/image1.png"/><Relationship Id="rId11" Type="http://schemas.openxmlformats.org/officeDocument/2006/relationships/chart" Target="../charts/chart760.xml"/><Relationship Id="rId5" Type="http://schemas.openxmlformats.org/officeDocument/2006/relationships/chart" Target="../charts/chart755.xml"/><Relationship Id="rId10" Type="http://schemas.openxmlformats.org/officeDocument/2006/relationships/chart" Target="../charts/chart759.xml"/><Relationship Id="rId4" Type="http://schemas.openxmlformats.org/officeDocument/2006/relationships/chart" Target="../charts/chart754.xml"/><Relationship Id="rId9" Type="http://schemas.openxmlformats.org/officeDocument/2006/relationships/chart" Target="../charts/chart758.xml"/></Relationships>
</file>

<file path=xl/drawings/_rels/drawing1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7.xml"/><Relationship Id="rId3" Type="http://schemas.openxmlformats.org/officeDocument/2006/relationships/chart" Target="../charts/chart763.xml"/><Relationship Id="rId7" Type="http://schemas.openxmlformats.org/officeDocument/2006/relationships/chart" Target="../charts/chart766.xml"/><Relationship Id="rId2" Type="http://schemas.openxmlformats.org/officeDocument/2006/relationships/chart" Target="../charts/chart762.xml"/><Relationship Id="rId1" Type="http://schemas.openxmlformats.org/officeDocument/2006/relationships/chart" Target="../charts/chart761.xml"/><Relationship Id="rId6" Type="http://schemas.openxmlformats.org/officeDocument/2006/relationships/image" Target="../media/image1.png"/><Relationship Id="rId11" Type="http://schemas.openxmlformats.org/officeDocument/2006/relationships/chart" Target="../charts/chart770.xml"/><Relationship Id="rId5" Type="http://schemas.openxmlformats.org/officeDocument/2006/relationships/chart" Target="../charts/chart765.xml"/><Relationship Id="rId10" Type="http://schemas.openxmlformats.org/officeDocument/2006/relationships/chart" Target="../charts/chart769.xml"/><Relationship Id="rId4" Type="http://schemas.openxmlformats.org/officeDocument/2006/relationships/chart" Target="../charts/chart764.xml"/><Relationship Id="rId9" Type="http://schemas.openxmlformats.org/officeDocument/2006/relationships/chart" Target="../charts/chart768.xml"/></Relationships>
</file>

<file path=xl/drawings/_rels/drawing1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7.xml"/><Relationship Id="rId3" Type="http://schemas.openxmlformats.org/officeDocument/2006/relationships/chart" Target="../charts/chart773.xml"/><Relationship Id="rId7" Type="http://schemas.openxmlformats.org/officeDocument/2006/relationships/chart" Target="../charts/chart776.xml"/><Relationship Id="rId2" Type="http://schemas.openxmlformats.org/officeDocument/2006/relationships/chart" Target="../charts/chart772.xml"/><Relationship Id="rId1" Type="http://schemas.openxmlformats.org/officeDocument/2006/relationships/chart" Target="../charts/chart771.xml"/><Relationship Id="rId6" Type="http://schemas.openxmlformats.org/officeDocument/2006/relationships/image" Target="../media/image1.png"/><Relationship Id="rId11" Type="http://schemas.openxmlformats.org/officeDocument/2006/relationships/chart" Target="../charts/chart780.xml"/><Relationship Id="rId5" Type="http://schemas.openxmlformats.org/officeDocument/2006/relationships/chart" Target="../charts/chart775.xml"/><Relationship Id="rId10" Type="http://schemas.openxmlformats.org/officeDocument/2006/relationships/chart" Target="../charts/chart779.xml"/><Relationship Id="rId4" Type="http://schemas.openxmlformats.org/officeDocument/2006/relationships/chart" Target="../charts/chart774.xml"/><Relationship Id="rId9" Type="http://schemas.openxmlformats.org/officeDocument/2006/relationships/chart" Target="../charts/chart778.xml"/></Relationships>
</file>

<file path=xl/drawings/_rels/drawing1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87.xml"/><Relationship Id="rId3" Type="http://schemas.openxmlformats.org/officeDocument/2006/relationships/chart" Target="../charts/chart783.xml"/><Relationship Id="rId7" Type="http://schemas.openxmlformats.org/officeDocument/2006/relationships/chart" Target="../charts/chart786.xml"/><Relationship Id="rId2" Type="http://schemas.openxmlformats.org/officeDocument/2006/relationships/chart" Target="../charts/chart782.xml"/><Relationship Id="rId1" Type="http://schemas.openxmlformats.org/officeDocument/2006/relationships/chart" Target="../charts/chart781.xml"/><Relationship Id="rId6" Type="http://schemas.openxmlformats.org/officeDocument/2006/relationships/image" Target="../media/image1.png"/><Relationship Id="rId11" Type="http://schemas.openxmlformats.org/officeDocument/2006/relationships/chart" Target="../charts/chart790.xml"/><Relationship Id="rId5" Type="http://schemas.openxmlformats.org/officeDocument/2006/relationships/chart" Target="../charts/chart785.xml"/><Relationship Id="rId10" Type="http://schemas.openxmlformats.org/officeDocument/2006/relationships/chart" Target="../charts/chart789.xml"/><Relationship Id="rId4" Type="http://schemas.openxmlformats.org/officeDocument/2006/relationships/chart" Target="../charts/chart784.xml"/><Relationship Id="rId9" Type="http://schemas.openxmlformats.org/officeDocument/2006/relationships/chart" Target="../charts/chart78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3.xml"/><Relationship Id="rId7" Type="http://schemas.openxmlformats.org/officeDocument/2006/relationships/chart" Target="../charts/chart76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image" Target="../media/image1.png"/><Relationship Id="rId11" Type="http://schemas.openxmlformats.org/officeDocument/2006/relationships/chart" Target="../charts/chart80.xml"/><Relationship Id="rId5" Type="http://schemas.openxmlformats.org/officeDocument/2006/relationships/chart" Target="../charts/chart75.xml"/><Relationship Id="rId10" Type="http://schemas.openxmlformats.org/officeDocument/2006/relationships/chart" Target="../charts/chart79.xml"/><Relationship Id="rId4" Type="http://schemas.openxmlformats.org/officeDocument/2006/relationships/chart" Target="../charts/chart74.xml"/><Relationship Id="rId9" Type="http://schemas.openxmlformats.org/officeDocument/2006/relationships/chart" Target="../charts/chart7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3.xml"/><Relationship Id="rId7" Type="http://schemas.openxmlformats.org/officeDocument/2006/relationships/chart" Target="../charts/chart86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1.png"/><Relationship Id="rId11" Type="http://schemas.openxmlformats.org/officeDocument/2006/relationships/chart" Target="../charts/chart90.xml"/><Relationship Id="rId5" Type="http://schemas.openxmlformats.org/officeDocument/2006/relationships/chart" Target="../charts/chart85.xml"/><Relationship Id="rId10" Type="http://schemas.openxmlformats.org/officeDocument/2006/relationships/chart" Target="../charts/chart89.xml"/><Relationship Id="rId4" Type="http://schemas.openxmlformats.org/officeDocument/2006/relationships/chart" Target="../charts/chart84.xml"/><Relationship Id="rId9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chart" Target="../charts/chart93.xml"/><Relationship Id="rId7" Type="http://schemas.openxmlformats.org/officeDocument/2006/relationships/chart" Target="../charts/chart96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1.png"/><Relationship Id="rId11" Type="http://schemas.openxmlformats.org/officeDocument/2006/relationships/chart" Target="../charts/chart100.xml"/><Relationship Id="rId5" Type="http://schemas.openxmlformats.org/officeDocument/2006/relationships/chart" Target="../charts/chart95.xml"/><Relationship Id="rId10" Type="http://schemas.openxmlformats.org/officeDocument/2006/relationships/chart" Target="../charts/chart99.xml"/><Relationship Id="rId4" Type="http://schemas.openxmlformats.org/officeDocument/2006/relationships/chart" Target="../charts/chart94.xml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3.xml"/><Relationship Id="rId7" Type="http://schemas.openxmlformats.org/officeDocument/2006/relationships/chart" Target="../charts/chart106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1.png"/><Relationship Id="rId11" Type="http://schemas.openxmlformats.org/officeDocument/2006/relationships/chart" Target="../charts/chart110.xml"/><Relationship Id="rId5" Type="http://schemas.openxmlformats.org/officeDocument/2006/relationships/chart" Target="../charts/chart105.xml"/><Relationship Id="rId10" Type="http://schemas.openxmlformats.org/officeDocument/2006/relationships/chart" Target="../charts/chart109.xml"/><Relationship Id="rId4" Type="http://schemas.openxmlformats.org/officeDocument/2006/relationships/chart" Target="../charts/chart104.xml"/><Relationship Id="rId9" Type="http://schemas.openxmlformats.org/officeDocument/2006/relationships/chart" Target="../charts/chart10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3.xml"/><Relationship Id="rId7" Type="http://schemas.openxmlformats.org/officeDocument/2006/relationships/chart" Target="../charts/chart116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image" Target="../media/image1.png"/><Relationship Id="rId11" Type="http://schemas.openxmlformats.org/officeDocument/2006/relationships/chart" Target="../charts/chart120.xml"/><Relationship Id="rId5" Type="http://schemas.openxmlformats.org/officeDocument/2006/relationships/chart" Target="../charts/chart115.xml"/><Relationship Id="rId10" Type="http://schemas.openxmlformats.org/officeDocument/2006/relationships/chart" Target="../charts/chart119.xml"/><Relationship Id="rId4" Type="http://schemas.openxmlformats.org/officeDocument/2006/relationships/chart" Target="../charts/chart114.xml"/><Relationship Id="rId9" Type="http://schemas.openxmlformats.org/officeDocument/2006/relationships/chart" Target="../charts/chart118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chart" Target="../charts/chart123.xml"/><Relationship Id="rId7" Type="http://schemas.openxmlformats.org/officeDocument/2006/relationships/chart" Target="../charts/chart126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1.png"/><Relationship Id="rId11" Type="http://schemas.openxmlformats.org/officeDocument/2006/relationships/chart" Target="../charts/chart130.xml"/><Relationship Id="rId5" Type="http://schemas.openxmlformats.org/officeDocument/2006/relationships/chart" Target="../charts/chart125.xml"/><Relationship Id="rId10" Type="http://schemas.openxmlformats.org/officeDocument/2006/relationships/chart" Target="../charts/chart129.xml"/><Relationship Id="rId4" Type="http://schemas.openxmlformats.org/officeDocument/2006/relationships/chart" Target="../charts/chart124.xml"/><Relationship Id="rId9" Type="http://schemas.openxmlformats.org/officeDocument/2006/relationships/chart" Target="../charts/chart12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3.xml"/><Relationship Id="rId7" Type="http://schemas.openxmlformats.org/officeDocument/2006/relationships/chart" Target="../charts/chart136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image" Target="../media/image1.png"/><Relationship Id="rId11" Type="http://schemas.openxmlformats.org/officeDocument/2006/relationships/chart" Target="../charts/chart140.xml"/><Relationship Id="rId5" Type="http://schemas.openxmlformats.org/officeDocument/2006/relationships/chart" Target="../charts/chart135.xml"/><Relationship Id="rId10" Type="http://schemas.openxmlformats.org/officeDocument/2006/relationships/chart" Target="../charts/chart139.xml"/><Relationship Id="rId4" Type="http://schemas.openxmlformats.org/officeDocument/2006/relationships/chart" Target="../charts/chart134.xml"/><Relationship Id="rId9" Type="http://schemas.openxmlformats.org/officeDocument/2006/relationships/chart" Target="../charts/chart138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3.xml"/><Relationship Id="rId7" Type="http://schemas.openxmlformats.org/officeDocument/2006/relationships/chart" Target="../charts/chart146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image" Target="../media/image1.png"/><Relationship Id="rId11" Type="http://schemas.openxmlformats.org/officeDocument/2006/relationships/chart" Target="../charts/chart150.xml"/><Relationship Id="rId5" Type="http://schemas.openxmlformats.org/officeDocument/2006/relationships/chart" Target="../charts/chart145.xml"/><Relationship Id="rId10" Type="http://schemas.openxmlformats.org/officeDocument/2006/relationships/chart" Target="../charts/chart149.xml"/><Relationship Id="rId4" Type="http://schemas.openxmlformats.org/officeDocument/2006/relationships/chart" Target="../charts/chart144.xml"/><Relationship Id="rId9" Type="http://schemas.openxmlformats.org/officeDocument/2006/relationships/chart" Target="../charts/chart148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3.xml"/><Relationship Id="rId7" Type="http://schemas.openxmlformats.org/officeDocument/2006/relationships/chart" Target="../charts/chart156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1.png"/><Relationship Id="rId11" Type="http://schemas.openxmlformats.org/officeDocument/2006/relationships/chart" Target="../charts/chart160.xml"/><Relationship Id="rId5" Type="http://schemas.openxmlformats.org/officeDocument/2006/relationships/chart" Target="../charts/chart155.xml"/><Relationship Id="rId10" Type="http://schemas.openxmlformats.org/officeDocument/2006/relationships/chart" Target="../charts/chart159.xml"/><Relationship Id="rId4" Type="http://schemas.openxmlformats.org/officeDocument/2006/relationships/chart" Target="../charts/chart154.xml"/><Relationship Id="rId9" Type="http://schemas.openxmlformats.org/officeDocument/2006/relationships/chart" Target="../charts/chart15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3" Type="http://schemas.openxmlformats.org/officeDocument/2006/relationships/chart" Target="../charts/chart163.xml"/><Relationship Id="rId7" Type="http://schemas.openxmlformats.org/officeDocument/2006/relationships/chart" Target="../charts/chart166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image" Target="../media/image1.png"/><Relationship Id="rId11" Type="http://schemas.openxmlformats.org/officeDocument/2006/relationships/chart" Target="../charts/chart170.xml"/><Relationship Id="rId5" Type="http://schemas.openxmlformats.org/officeDocument/2006/relationships/chart" Target="../charts/chart165.xml"/><Relationship Id="rId10" Type="http://schemas.openxmlformats.org/officeDocument/2006/relationships/chart" Target="../charts/chart169.xml"/><Relationship Id="rId4" Type="http://schemas.openxmlformats.org/officeDocument/2006/relationships/chart" Target="../charts/chart164.xml"/><Relationship Id="rId9" Type="http://schemas.openxmlformats.org/officeDocument/2006/relationships/chart" Target="../charts/chart16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3" Type="http://schemas.openxmlformats.org/officeDocument/2006/relationships/chart" Target="../charts/chart173.xml"/><Relationship Id="rId7" Type="http://schemas.openxmlformats.org/officeDocument/2006/relationships/chart" Target="../charts/chart176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image" Target="../media/image1.png"/><Relationship Id="rId11" Type="http://schemas.openxmlformats.org/officeDocument/2006/relationships/chart" Target="../charts/chart180.xml"/><Relationship Id="rId5" Type="http://schemas.openxmlformats.org/officeDocument/2006/relationships/chart" Target="../charts/chart175.xml"/><Relationship Id="rId10" Type="http://schemas.openxmlformats.org/officeDocument/2006/relationships/chart" Target="../charts/chart179.xml"/><Relationship Id="rId4" Type="http://schemas.openxmlformats.org/officeDocument/2006/relationships/chart" Target="../charts/chart174.xml"/><Relationship Id="rId9" Type="http://schemas.openxmlformats.org/officeDocument/2006/relationships/chart" Target="../charts/chart17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7.xml"/><Relationship Id="rId3" Type="http://schemas.openxmlformats.org/officeDocument/2006/relationships/chart" Target="../charts/chart183.xml"/><Relationship Id="rId7" Type="http://schemas.openxmlformats.org/officeDocument/2006/relationships/chart" Target="../charts/chart186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image" Target="../media/image1.png"/><Relationship Id="rId11" Type="http://schemas.openxmlformats.org/officeDocument/2006/relationships/chart" Target="../charts/chart190.xml"/><Relationship Id="rId5" Type="http://schemas.openxmlformats.org/officeDocument/2006/relationships/chart" Target="../charts/chart185.xml"/><Relationship Id="rId10" Type="http://schemas.openxmlformats.org/officeDocument/2006/relationships/chart" Target="../charts/chart189.xml"/><Relationship Id="rId4" Type="http://schemas.openxmlformats.org/officeDocument/2006/relationships/chart" Target="../charts/chart184.xml"/><Relationship Id="rId9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1.png"/><Relationship Id="rId11" Type="http://schemas.openxmlformats.org/officeDocument/2006/relationships/chart" Target="../charts/chart20.xml"/><Relationship Id="rId5" Type="http://schemas.openxmlformats.org/officeDocument/2006/relationships/chart" Target="../charts/chart15.xml"/><Relationship Id="rId10" Type="http://schemas.openxmlformats.org/officeDocument/2006/relationships/chart" Target="../charts/chart19.xml"/><Relationship Id="rId4" Type="http://schemas.openxmlformats.org/officeDocument/2006/relationships/chart" Target="../charts/chart14.xml"/><Relationship Id="rId9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3.xml"/><Relationship Id="rId7" Type="http://schemas.openxmlformats.org/officeDocument/2006/relationships/chart" Target="../charts/chart196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image" Target="../media/image1.png"/><Relationship Id="rId11" Type="http://schemas.openxmlformats.org/officeDocument/2006/relationships/chart" Target="../charts/chart200.xml"/><Relationship Id="rId5" Type="http://schemas.openxmlformats.org/officeDocument/2006/relationships/chart" Target="../charts/chart195.xml"/><Relationship Id="rId10" Type="http://schemas.openxmlformats.org/officeDocument/2006/relationships/chart" Target="../charts/chart199.xml"/><Relationship Id="rId4" Type="http://schemas.openxmlformats.org/officeDocument/2006/relationships/chart" Target="../charts/chart194.xml"/><Relationship Id="rId9" Type="http://schemas.openxmlformats.org/officeDocument/2006/relationships/chart" Target="../charts/chart19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7.xml"/><Relationship Id="rId3" Type="http://schemas.openxmlformats.org/officeDocument/2006/relationships/chart" Target="../charts/chart203.xml"/><Relationship Id="rId7" Type="http://schemas.openxmlformats.org/officeDocument/2006/relationships/chart" Target="../charts/chart206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image" Target="../media/image1.png"/><Relationship Id="rId11" Type="http://schemas.openxmlformats.org/officeDocument/2006/relationships/chart" Target="../charts/chart210.xml"/><Relationship Id="rId5" Type="http://schemas.openxmlformats.org/officeDocument/2006/relationships/chart" Target="../charts/chart205.xml"/><Relationship Id="rId10" Type="http://schemas.openxmlformats.org/officeDocument/2006/relationships/chart" Target="../charts/chart209.xml"/><Relationship Id="rId4" Type="http://schemas.openxmlformats.org/officeDocument/2006/relationships/chart" Target="../charts/chart204.xml"/><Relationship Id="rId9" Type="http://schemas.openxmlformats.org/officeDocument/2006/relationships/chart" Target="../charts/chart20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3.xml"/><Relationship Id="rId7" Type="http://schemas.openxmlformats.org/officeDocument/2006/relationships/chart" Target="../charts/chart216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image" Target="../media/image1.png"/><Relationship Id="rId11" Type="http://schemas.openxmlformats.org/officeDocument/2006/relationships/chart" Target="../charts/chart220.xml"/><Relationship Id="rId5" Type="http://schemas.openxmlformats.org/officeDocument/2006/relationships/chart" Target="../charts/chart215.xml"/><Relationship Id="rId10" Type="http://schemas.openxmlformats.org/officeDocument/2006/relationships/chart" Target="../charts/chart219.xml"/><Relationship Id="rId4" Type="http://schemas.openxmlformats.org/officeDocument/2006/relationships/chart" Target="../charts/chart214.xml"/><Relationship Id="rId9" Type="http://schemas.openxmlformats.org/officeDocument/2006/relationships/chart" Target="../charts/chart218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3" Type="http://schemas.openxmlformats.org/officeDocument/2006/relationships/chart" Target="../charts/chart223.xml"/><Relationship Id="rId7" Type="http://schemas.openxmlformats.org/officeDocument/2006/relationships/chart" Target="../charts/chart226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image" Target="../media/image1.png"/><Relationship Id="rId11" Type="http://schemas.openxmlformats.org/officeDocument/2006/relationships/chart" Target="../charts/chart230.xml"/><Relationship Id="rId5" Type="http://schemas.openxmlformats.org/officeDocument/2006/relationships/chart" Target="../charts/chart225.xml"/><Relationship Id="rId10" Type="http://schemas.openxmlformats.org/officeDocument/2006/relationships/chart" Target="../charts/chart229.xml"/><Relationship Id="rId4" Type="http://schemas.openxmlformats.org/officeDocument/2006/relationships/chart" Target="../charts/chart224.xml"/><Relationship Id="rId9" Type="http://schemas.openxmlformats.org/officeDocument/2006/relationships/chart" Target="../charts/chart228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3" Type="http://schemas.openxmlformats.org/officeDocument/2006/relationships/chart" Target="../charts/chart233.xml"/><Relationship Id="rId7" Type="http://schemas.openxmlformats.org/officeDocument/2006/relationships/chart" Target="../charts/chart236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image" Target="../media/image1.png"/><Relationship Id="rId11" Type="http://schemas.openxmlformats.org/officeDocument/2006/relationships/chart" Target="../charts/chart240.xml"/><Relationship Id="rId5" Type="http://schemas.openxmlformats.org/officeDocument/2006/relationships/chart" Target="../charts/chart235.xml"/><Relationship Id="rId10" Type="http://schemas.openxmlformats.org/officeDocument/2006/relationships/chart" Target="../charts/chart239.xml"/><Relationship Id="rId4" Type="http://schemas.openxmlformats.org/officeDocument/2006/relationships/chart" Target="../charts/chart234.xml"/><Relationship Id="rId9" Type="http://schemas.openxmlformats.org/officeDocument/2006/relationships/chart" Target="../charts/chart238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7.xml"/><Relationship Id="rId3" Type="http://schemas.openxmlformats.org/officeDocument/2006/relationships/chart" Target="../charts/chart243.xml"/><Relationship Id="rId7" Type="http://schemas.openxmlformats.org/officeDocument/2006/relationships/chart" Target="../charts/chart246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image" Target="../media/image1.png"/><Relationship Id="rId11" Type="http://schemas.openxmlformats.org/officeDocument/2006/relationships/chart" Target="../charts/chart250.xml"/><Relationship Id="rId5" Type="http://schemas.openxmlformats.org/officeDocument/2006/relationships/chart" Target="../charts/chart245.xml"/><Relationship Id="rId10" Type="http://schemas.openxmlformats.org/officeDocument/2006/relationships/chart" Target="../charts/chart249.xml"/><Relationship Id="rId4" Type="http://schemas.openxmlformats.org/officeDocument/2006/relationships/chart" Target="../charts/chart244.xml"/><Relationship Id="rId9" Type="http://schemas.openxmlformats.org/officeDocument/2006/relationships/chart" Target="../charts/chart248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3" Type="http://schemas.openxmlformats.org/officeDocument/2006/relationships/chart" Target="../charts/chart253.xml"/><Relationship Id="rId7" Type="http://schemas.openxmlformats.org/officeDocument/2006/relationships/chart" Target="../charts/chart256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6" Type="http://schemas.openxmlformats.org/officeDocument/2006/relationships/image" Target="../media/image1.png"/><Relationship Id="rId11" Type="http://schemas.openxmlformats.org/officeDocument/2006/relationships/chart" Target="../charts/chart260.xml"/><Relationship Id="rId5" Type="http://schemas.openxmlformats.org/officeDocument/2006/relationships/chart" Target="../charts/chart255.xml"/><Relationship Id="rId10" Type="http://schemas.openxmlformats.org/officeDocument/2006/relationships/chart" Target="../charts/chart259.xml"/><Relationship Id="rId4" Type="http://schemas.openxmlformats.org/officeDocument/2006/relationships/chart" Target="../charts/chart254.xml"/><Relationship Id="rId9" Type="http://schemas.openxmlformats.org/officeDocument/2006/relationships/chart" Target="../charts/chart258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3" Type="http://schemas.openxmlformats.org/officeDocument/2006/relationships/chart" Target="../charts/chart263.xml"/><Relationship Id="rId7" Type="http://schemas.openxmlformats.org/officeDocument/2006/relationships/chart" Target="../charts/chart266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image" Target="../media/image1.png"/><Relationship Id="rId11" Type="http://schemas.openxmlformats.org/officeDocument/2006/relationships/chart" Target="../charts/chart270.xml"/><Relationship Id="rId5" Type="http://schemas.openxmlformats.org/officeDocument/2006/relationships/chart" Target="../charts/chart265.xml"/><Relationship Id="rId10" Type="http://schemas.openxmlformats.org/officeDocument/2006/relationships/chart" Target="../charts/chart269.xml"/><Relationship Id="rId4" Type="http://schemas.openxmlformats.org/officeDocument/2006/relationships/chart" Target="../charts/chart264.xml"/><Relationship Id="rId9" Type="http://schemas.openxmlformats.org/officeDocument/2006/relationships/chart" Target="../charts/chart268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7.xml"/><Relationship Id="rId3" Type="http://schemas.openxmlformats.org/officeDocument/2006/relationships/chart" Target="../charts/chart273.xml"/><Relationship Id="rId7" Type="http://schemas.openxmlformats.org/officeDocument/2006/relationships/chart" Target="../charts/chart276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image" Target="../media/image1.png"/><Relationship Id="rId11" Type="http://schemas.openxmlformats.org/officeDocument/2006/relationships/chart" Target="../charts/chart280.xml"/><Relationship Id="rId5" Type="http://schemas.openxmlformats.org/officeDocument/2006/relationships/chart" Target="../charts/chart275.xml"/><Relationship Id="rId10" Type="http://schemas.openxmlformats.org/officeDocument/2006/relationships/chart" Target="../charts/chart279.xml"/><Relationship Id="rId4" Type="http://schemas.openxmlformats.org/officeDocument/2006/relationships/chart" Target="../charts/chart274.xml"/><Relationship Id="rId9" Type="http://schemas.openxmlformats.org/officeDocument/2006/relationships/chart" Target="../charts/chart278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7.xml"/><Relationship Id="rId3" Type="http://schemas.openxmlformats.org/officeDocument/2006/relationships/chart" Target="../charts/chart283.xml"/><Relationship Id="rId7" Type="http://schemas.openxmlformats.org/officeDocument/2006/relationships/chart" Target="../charts/chart286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image" Target="../media/image1.png"/><Relationship Id="rId11" Type="http://schemas.openxmlformats.org/officeDocument/2006/relationships/chart" Target="../charts/chart290.xml"/><Relationship Id="rId5" Type="http://schemas.openxmlformats.org/officeDocument/2006/relationships/chart" Target="../charts/chart285.xml"/><Relationship Id="rId10" Type="http://schemas.openxmlformats.org/officeDocument/2006/relationships/chart" Target="../charts/chart289.xml"/><Relationship Id="rId4" Type="http://schemas.openxmlformats.org/officeDocument/2006/relationships/chart" Target="../charts/chart284.xml"/><Relationship Id="rId9" Type="http://schemas.openxmlformats.org/officeDocument/2006/relationships/chart" Target="../charts/chart28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7.xml"/><Relationship Id="rId3" Type="http://schemas.openxmlformats.org/officeDocument/2006/relationships/chart" Target="../charts/chart293.xml"/><Relationship Id="rId7" Type="http://schemas.openxmlformats.org/officeDocument/2006/relationships/chart" Target="../charts/chart296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image" Target="../media/image1.png"/><Relationship Id="rId11" Type="http://schemas.openxmlformats.org/officeDocument/2006/relationships/chart" Target="../charts/chart300.xml"/><Relationship Id="rId5" Type="http://schemas.openxmlformats.org/officeDocument/2006/relationships/chart" Target="../charts/chart295.xml"/><Relationship Id="rId10" Type="http://schemas.openxmlformats.org/officeDocument/2006/relationships/chart" Target="../charts/chart299.xml"/><Relationship Id="rId4" Type="http://schemas.openxmlformats.org/officeDocument/2006/relationships/chart" Target="../charts/chart294.xml"/><Relationship Id="rId9" Type="http://schemas.openxmlformats.org/officeDocument/2006/relationships/chart" Target="../charts/chart298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3" Type="http://schemas.openxmlformats.org/officeDocument/2006/relationships/chart" Target="../charts/chart303.xml"/><Relationship Id="rId7" Type="http://schemas.openxmlformats.org/officeDocument/2006/relationships/chart" Target="../charts/chart306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Relationship Id="rId6" Type="http://schemas.openxmlformats.org/officeDocument/2006/relationships/image" Target="../media/image1.png"/><Relationship Id="rId11" Type="http://schemas.openxmlformats.org/officeDocument/2006/relationships/chart" Target="../charts/chart310.xml"/><Relationship Id="rId5" Type="http://schemas.openxmlformats.org/officeDocument/2006/relationships/chart" Target="../charts/chart305.xml"/><Relationship Id="rId10" Type="http://schemas.openxmlformats.org/officeDocument/2006/relationships/chart" Target="../charts/chart309.xml"/><Relationship Id="rId4" Type="http://schemas.openxmlformats.org/officeDocument/2006/relationships/chart" Target="../charts/chart304.xml"/><Relationship Id="rId9" Type="http://schemas.openxmlformats.org/officeDocument/2006/relationships/chart" Target="../charts/chart308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7.xml"/><Relationship Id="rId3" Type="http://schemas.openxmlformats.org/officeDocument/2006/relationships/chart" Target="../charts/chart313.xml"/><Relationship Id="rId7" Type="http://schemas.openxmlformats.org/officeDocument/2006/relationships/chart" Target="../charts/chart316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6" Type="http://schemas.openxmlformats.org/officeDocument/2006/relationships/image" Target="../media/image1.png"/><Relationship Id="rId11" Type="http://schemas.openxmlformats.org/officeDocument/2006/relationships/chart" Target="../charts/chart320.xml"/><Relationship Id="rId5" Type="http://schemas.openxmlformats.org/officeDocument/2006/relationships/chart" Target="../charts/chart315.xml"/><Relationship Id="rId10" Type="http://schemas.openxmlformats.org/officeDocument/2006/relationships/chart" Target="../charts/chart319.xml"/><Relationship Id="rId4" Type="http://schemas.openxmlformats.org/officeDocument/2006/relationships/chart" Target="../charts/chart314.xml"/><Relationship Id="rId9" Type="http://schemas.openxmlformats.org/officeDocument/2006/relationships/chart" Target="../charts/chart318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3.xml"/><Relationship Id="rId7" Type="http://schemas.openxmlformats.org/officeDocument/2006/relationships/chart" Target="../charts/chart326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Relationship Id="rId6" Type="http://schemas.openxmlformats.org/officeDocument/2006/relationships/image" Target="../media/image1.png"/><Relationship Id="rId11" Type="http://schemas.openxmlformats.org/officeDocument/2006/relationships/chart" Target="../charts/chart330.xml"/><Relationship Id="rId5" Type="http://schemas.openxmlformats.org/officeDocument/2006/relationships/chart" Target="../charts/chart325.xml"/><Relationship Id="rId10" Type="http://schemas.openxmlformats.org/officeDocument/2006/relationships/chart" Target="../charts/chart329.xml"/><Relationship Id="rId4" Type="http://schemas.openxmlformats.org/officeDocument/2006/relationships/chart" Target="../charts/chart324.xml"/><Relationship Id="rId9" Type="http://schemas.openxmlformats.org/officeDocument/2006/relationships/chart" Target="../charts/chart328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7.xml"/><Relationship Id="rId3" Type="http://schemas.openxmlformats.org/officeDocument/2006/relationships/chart" Target="../charts/chart333.xml"/><Relationship Id="rId7" Type="http://schemas.openxmlformats.org/officeDocument/2006/relationships/chart" Target="../charts/chart336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image" Target="../media/image1.png"/><Relationship Id="rId11" Type="http://schemas.openxmlformats.org/officeDocument/2006/relationships/chart" Target="../charts/chart340.xml"/><Relationship Id="rId5" Type="http://schemas.openxmlformats.org/officeDocument/2006/relationships/chart" Target="../charts/chart335.xml"/><Relationship Id="rId10" Type="http://schemas.openxmlformats.org/officeDocument/2006/relationships/chart" Target="../charts/chart339.xml"/><Relationship Id="rId4" Type="http://schemas.openxmlformats.org/officeDocument/2006/relationships/chart" Target="../charts/chart334.xml"/><Relationship Id="rId9" Type="http://schemas.openxmlformats.org/officeDocument/2006/relationships/chart" Target="../charts/chart338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7.xml"/><Relationship Id="rId3" Type="http://schemas.openxmlformats.org/officeDocument/2006/relationships/chart" Target="../charts/chart343.xml"/><Relationship Id="rId7" Type="http://schemas.openxmlformats.org/officeDocument/2006/relationships/chart" Target="../charts/chart346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6" Type="http://schemas.openxmlformats.org/officeDocument/2006/relationships/image" Target="../media/image1.png"/><Relationship Id="rId11" Type="http://schemas.openxmlformats.org/officeDocument/2006/relationships/chart" Target="../charts/chart350.xml"/><Relationship Id="rId5" Type="http://schemas.openxmlformats.org/officeDocument/2006/relationships/chart" Target="../charts/chart345.xml"/><Relationship Id="rId10" Type="http://schemas.openxmlformats.org/officeDocument/2006/relationships/chart" Target="../charts/chart349.xml"/><Relationship Id="rId4" Type="http://schemas.openxmlformats.org/officeDocument/2006/relationships/chart" Target="../charts/chart344.xml"/><Relationship Id="rId9" Type="http://schemas.openxmlformats.org/officeDocument/2006/relationships/chart" Target="../charts/chart348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7.xml"/><Relationship Id="rId3" Type="http://schemas.openxmlformats.org/officeDocument/2006/relationships/chart" Target="../charts/chart353.xml"/><Relationship Id="rId7" Type="http://schemas.openxmlformats.org/officeDocument/2006/relationships/chart" Target="../charts/chart356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6" Type="http://schemas.openxmlformats.org/officeDocument/2006/relationships/image" Target="../media/image1.png"/><Relationship Id="rId11" Type="http://schemas.openxmlformats.org/officeDocument/2006/relationships/chart" Target="../charts/chart360.xml"/><Relationship Id="rId5" Type="http://schemas.openxmlformats.org/officeDocument/2006/relationships/chart" Target="../charts/chart355.xml"/><Relationship Id="rId10" Type="http://schemas.openxmlformats.org/officeDocument/2006/relationships/chart" Target="../charts/chart359.xml"/><Relationship Id="rId4" Type="http://schemas.openxmlformats.org/officeDocument/2006/relationships/chart" Target="../charts/chart354.xml"/><Relationship Id="rId9" Type="http://schemas.openxmlformats.org/officeDocument/2006/relationships/chart" Target="../charts/chart358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7.xml"/><Relationship Id="rId3" Type="http://schemas.openxmlformats.org/officeDocument/2006/relationships/chart" Target="../charts/chart363.xml"/><Relationship Id="rId7" Type="http://schemas.openxmlformats.org/officeDocument/2006/relationships/chart" Target="../charts/chart366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image" Target="../media/image1.png"/><Relationship Id="rId11" Type="http://schemas.openxmlformats.org/officeDocument/2006/relationships/chart" Target="../charts/chart370.xml"/><Relationship Id="rId5" Type="http://schemas.openxmlformats.org/officeDocument/2006/relationships/chart" Target="../charts/chart365.xml"/><Relationship Id="rId10" Type="http://schemas.openxmlformats.org/officeDocument/2006/relationships/chart" Target="../charts/chart369.xml"/><Relationship Id="rId4" Type="http://schemas.openxmlformats.org/officeDocument/2006/relationships/chart" Target="../charts/chart364.xml"/><Relationship Id="rId9" Type="http://schemas.openxmlformats.org/officeDocument/2006/relationships/chart" Target="../charts/chart368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7.xml"/><Relationship Id="rId3" Type="http://schemas.openxmlformats.org/officeDocument/2006/relationships/chart" Target="../charts/chart373.xml"/><Relationship Id="rId7" Type="http://schemas.openxmlformats.org/officeDocument/2006/relationships/chart" Target="../charts/chart376.xml"/><Relationship Id="rId2" Type="http://schemas.openxmlformats.org/officeDocument/2006/relationships/chart" Target="../charts/chart372.xml"/><Relationship Id="rId1" Type="http://schemas.openxmlformats.org/officeDocument/2006/relationships/chart" Target="../charts/chart371.xml"/><Relationship Id="rId6" Type="http://schemas.openxmlformats.org/officeDocument/2006/relationships/image" Target="../media/image1.png"/><Relationship Id="rId11" Type="http://schemas.openxmlformats.org/officeDocument/2006/relationships/chart" Target="../charts/chart380.xml"/><Relationship Id="rId5" Type="http://schemas.openxmlformats.org/officeDocument/2006/relationships/chart" Target="../charts/chart375.xml"/><Relationship Id="rId10" Type="http://schemas.openxmlformats.org/officeDocument/2006/relationships/chart" Target="../charts/chart379.xml"/><Relationship Id="rId4" Type="http://schemas.openxmlformats.org/officeDocument/2006/relationships/chart" Target="../charts/chart374.xml"/><Relationship Id="rId9" Type="http://schemas.openxmlformats.org/officeDocument/2006/relationships/chart" Target="../charts/chart378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7.xml"/><Relationship Id="rId3" Type="http://schemas.openxmlformats.org/officeDocument/2006/relationships/chart" Target="../charts/chart383.xml"/><Relationship Id="rId7" Type="http://schemas.openxmlformats.org/officeDocument/2006/relationships/chart" Target="../charts/chart386.xml"/><Relationship Id="rId2" Type="http://schemas.openxmlformats.org/officeDocument/2006/relationships/chart" Target="../charts/chart382.xml"/><Relationship Id="rId1" Type="http://schemas.openxmlformats.org/officeDocument/2006/relationships/chart" Target="../charts/chart381.xml"/><Relationship Id="rId6" Type="http://schemas.openxmlformats.org/officeDocument/2006/relationships/image" Target="../media/image1.png"/><Relationship Id="rId11" Type="http://schemas.openxmlformats.org/officeDocument/2006/relationships/chart" Target="../charts/chart390.xml"/><Relationship Id="rId5" Type="http://schemas.openxmlformats.org/officeDocument/2006/relationships/chart" Target="../charts/chart385.xml"/><Relationship Id="rId10" Type="http://schemas.openxmlformats.org/officeDocument/2006/relationships/chart" Target="../charts/chart389.xml"/><Relationship Id="rId4" Type="http://schemas.openxmlformats.org/officeDocument/2006/relationships/chart" Target="../charts/chart384.xml"/><Relationship Id="rId9" Type="http://schemas.openxmlformats.org/officeDocument/2006/relationships/chart" Target="../charts/chart38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3.xml"/><Relationship Id="rId7" Type="http://schemas.openxmlformats.org/officeDocument/2006/relationships/chart" Target="../charts/chart36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image" Target="../media/image1.png"/><Relationship Id="rId11" Type="http://schemas.openxmlformats.org/officeDocument/2006/relationships/chart" Target="../charts/chart40.xml"/><Relationship Id="rId5" Type="http://schemas.openxmlformats.org/officeDocument/2006/relationships/chart" Target="../charts/chart35.xml"/><Relationship Id="rId10" Type="http://schemas.openxmlformats.org/officeDocument/2006/relationships/chart" Target="../charts/chart39.xml"/><Relationship Id="rId4" Type="http://schemas.openxmlformats.org/officeDocument/2006/relationships/chart" Target="../charts/chart34.xml"/><Relationship Id="rId9" Type="http://schemas.openxmlformats.org/officeDocument/2006/relationships/chart" Target="../charts/chart38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7.xml"/><Relationship Id="rId3" Type="http://schemas.openxmlformats.org/officeDocument/2006/relationships/chart" Target="../charts/chart393.xml"/><Relationship Id="rId7" Type="http://schemas.openxmlformats.org/officeDocument/2006/relationships/chart" Target="../charts/chart396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image" Target="../media/image1.png"/><Relationship Id="rId11" Type="http://schemas.openxmlformats.org/officeDocument/2006/relationships/chart" Target="../charts/chart400.xml"/><Relationship Id="rId5" Type="http://schemas.openxmlformats.org/officeDocument/2006/relationships/chart" Target="../charts/chart395.xml"/><Relationship Id="rId10" Type="http://schemas.openxmlformats.org/officeDocument/2006/relationships/chart" Target="../charts/chart399.xml"/><Relationship Id="rId4" Type="http://schemas.openxmlformats.org/officeDocument/2006/relationships/chart" Target="../charts/chart394.xml"/><Relationship Id="rId9" Type="http://schemas.openxmlformats.org/officeDocument/2006/relationships/chart" Target="../charts/chart398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3" Type="http://schemas.openxmlformats.org/officeDocument/2006/relationships/chart" Target="../charts/chart403.xml"/><Relationship Id="rId7" Type="http://schemas.openxmlformats.org/officeDocument/2006/relationships/chart" Target="../charts/chart406.xml"/><Relationship Id="rId2" Type="http://schemas.openxmlformats.org/officeDocument/2006/relationships/chart" Target="../charts/chart402.xml"/><Relationship Id="rId1" Type="http://schemas.openxmlformats.org/officeDocument/2006/relationships/chart" Target="../charts/chart401.xml"/><Relationship Id="rId6" Type="http://schemas.openxmlformats.org/officeDocument/2006/relationships/image" Target="../media/image1.png"/><Relationship Id="rId11" Type="http://schemas.openxmlformats.org/officeDocument/2006/relationships/chart" Target="../charts/chart410.xml"/><Relationship Id="rId5" Type="http://schemas.openxmlformats.org/officeDocument/2006/relationships/chart" Target="../charts/chart405.xml"/><Relationship Id="rId10" Type="http://schemas.openxmlformats.org/officeDocument/2006/relationships/chart" Target="../charts/chart409.xml"/><Relationship Id="rId4" Type="http://schemas.openxmlformats.org/officeDocument/2006/relationships/chart" Target="../charts/chart404.xml"/><Relationship Id="rId9" Type="http://schemas.openxmlformats.org/officeDocument/2006/relationships/chart" Target="../charts/chart408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7.xml"/><Relationship Id="rId3" Type="http://schemas.openxmlformats.org/officeDocument/2006/relationships/chart" Target="../charts/chart413.xml"/><Relationship Id="rId7" Type="http://schemas.openxmlformats.org/officeDocument/2006/relationships/chart" Target="../charts/chart416.xml"/><Relationship Id="rId2" Type="http://schemas.openxmlformats.org/officeDocument/2006/relationships/chart" Target="../charts/chart412.xml"/><Relationship Id="rId1" Type="http://schemas.openxmlformats.org/officeDocument/2006/relationships/chart" Target="../charts/chart411.xml"/><Relationship Id="rId6" Type="http://schemas.openxmlformats.org/officeDocument/2006/relationships/image" Target="../media/image1.png"/><Relationship Id="rId11" Type="http://schemas.openxmlformats.org/officeDocument/2006/relationships/chart" Target="../charts/chart420.xml"/><Relationship Id="rId5" Type="http://schemas.openxmlformats.org/officeDocument/2006/relationships/chart" Target="../charts/chart415.xml"/><Relationship Id="rId10" Type="http://schemas.openxmlformats.org/officeDocument/2006/relationships/chart" Target="../charts/chart419.xml"/><Relationship Id="rId4" Type="http://schemas.openxmlformats.org/officeDocument/2006/relationships/chart" Target="../charts/chart414.xml"/><Relationship Id="rId9" Type="http://schemas.openxmlformats.org/officeDocument/2006/relationships/chart" Target="../charts/chart418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7.xml"/><Relationship Id="rId3" Type="http://schemas.openxmlformats.org/officeDocument/2006/relationships/chart" Target="../charts/chart423.xml"/><Relationship Id="rId7" Type="http://schemas.openxmlformats.org/officeDocument/2006/relationships/chart" Target="../charts/chart426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image" Target="../media/image1.png"/><Relationship Id="rId11" Type="http://schemas.openxmlformats.org/officeDocument/2006/relationships/chart" Target="../charts/chart430.xml"/><Relationship Id="rId5" Type="http://schemas.openxmlformats.org/officeDocument/2006/relationships/chart" Target="../charts/chart425.xml"/><Relationship Id="rId10" Type="http://schemas.openxmlformats.org/officeDocument/2006/relationships/chart" Target="../charts/chart429.xml"/><Relationship Id="rId4" Type="http://schemas.openxmlformats.org/officeDocument/2006/relationships/chart" Target="../charts/chart424.xml"/><Relationship Id="rId9" Type="http://schemas.openxmlformats.org/officeDocument/2006/relationships/chart" Target="../charts/chart428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7.xml"/><Relationship Id="rId3" Type="http://schemas.openxmlformats.org/officeDocument/2006/relationships/chart" Target="../charts/chart433.xml"/><Relationship Id="rId7" Type="http://schemas.openxmlformats.org/officeDocument/2006/relationships/chart" Target="../charts/chart436.xml"/><Relationship Id="rId2" Type="http://schemas.openxmlformats.org/officeDocument/2006/relationships/chart" Target="../charts/chart432.xml"/><Relationship Id="rId1" Type="http://schemas.openxmlformats.org/officeDocument/2006/relationships/chart" Target="../charts/chart431.xml"/><Relationship Id="rId6" Type="http://schemas.openxmlformats.org/officeDocument/2006/relationships/image" Target="../media/image1.png"/><Relationship Id="rId11" Type="http://schemas.openxmlformats.org/officeDocument/2006/relationships/chart" Target="../charts/chart440.xml"/><Relationship Id="rId5" Type="http://schemas.openxmlformats.org/officeDocument/2006/relationships/chart" Target="../charts/chart435.xml"/><Relationship Id="rId10" Type="http://schemas.openxmlformats.org/officeDocument/2006/relationships/chart" Target="../charts/chart439.xml"/><Relationship Id="rId4" Type="http://schemas.openxmlformats.org/officeDocument/2006/relationships/chart" Target="../charts/chart434.xml"/><Relationship Id="rId9" Type="http://schemas.openxmlformats.org/officeDocument/2006/relationships/chart" Target="../charts/chart438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7.xml"/><Relationship Id="rId3" Type="http://schemas.openxmlformats.org/officeDocument/2006/relationships/chart" Target="../charts/chart443.xml"/><Relationship Id="rId7" Type="http://schemas.openxmlformats.org/officeDocument/2006/relationships/chart" Target="../charts/chart446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6" Type="http://schemas.openxmlformats.org/officeDocument/2006/relationships/image" Target="../media/image1.png"/><Relationship Id="rId11" Type="http://schemas.openxmlformats.org/officeDocument/2006/relationships/chart" Target="../charts/chart450.xml"/><Relationship Id="rId5" Type="http://schemas.openxmlformats.org/officeDocument/2006/relationships/chart" Target="../charts/chart445.xml"/><Relationship Id="rId10" Type="http://schemas.openxmlformats.org/officeDocument/2006/relationships/chart" Target="../charts/chart449.xml"/><Relationship Id="rId4" Type="http://schemas.openxmlformats.org/officeDocument/2006/relationships/chart" Target="../charts/chart444.xml"/><Relationship Id="rId9" Type="http://schemas.openxmlformats.org/officeDocument/2006/relationships/chart" Target="../charts/chart448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7.xml"/><Relationship Id="rId3" Type="http://schemas.openxmlformats.org/officeDocument/2006/relationships/chart" Target="../charts/chart453.xml"/><Relationship Id="rId7" Type="http://schemas.openxmlformats.org/officeDocument/2006/relationships/chart" Target="../charts/chart456.xml"/><Relationship Id="rId2" Type="http://schemas.openxmlformats.org/officeDocument/2006/relationships/chart" Target="../charts/chart452.xml"/><Relationship Id="rId1" Type="http://schemas.openxmlformats.org/officeDocument/2006/relationships/chart" Target="../charts/chart451.xml"/><Relationship Id="rId6" Type="http://schemas.openxmlformats.org/officeDocument/2006/relationships/image" Target="../media/image1.png"/><Relationship Id="rId11" Type="http://schemas.openxmlformats.org/officeDocument/2006/relationships/chart" Target="../charts/chart460.xml"/><Relationship Id="rId5" Type="http://schemas.openxmlformats.org/officeDocument/2006/relationships/chart" Target="../charts/chart455.xml"/><Relationship Id="rId10" Type="http://schemas.openxmlformats.org/officeDocument/2006/relationships/chart" Target="../charts/chart459.xml"/><Relationship Id="rId4" Type="http://schemas.openxmlformats.org/officeDocument/2006/relationships/chart" Target="../charts/chart454.xml"/><Relationship Id="rId9" Type="http://schemas.openxmlformats.org/officeDocument/2006/relationships/chart" Target="../charts/chart458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7.xml"/><Relationship Id="rId3" Type="http://schemas.openxmlformats.org/officeDocument/2006/relationships/chart" Target="../charts/chart463.xml"/><Relationship Id="rId7" Type="http://schemas.openxmlformats.org/officeDocument/2006/relationships/chart" Target="../charts/chart466.xml"/><Relationship Id="rId2" Type="http://schemas.openxmlformats.org/officeDocument/2006/relationships/chart" Target="../charts/chart462.xml"/><Relationship Id="rId1" Type="http://schemas.openxmlformats.org/officeDocument/2006/relationships/chart" Target="../charts/chart461.xml"/><Relationship Id="rId6" Type="http://schemas.openxmlformats.org/officeDocument/2006/relationships/image" Target="../media/image1.png"/><Relationship Id="rId11" Type="http://schemas.openxmlformats.org/officeDocument/2006/relationships/chart" Target="../charts/chart470.xml"/><Relationship Id="rId5" Type="http://schemas.openxmlformats.org/officeDocument/2006/relationships/chart" Target="../charts/chart465.xml"/><Relationship Id="rId10" Type="http://schemas.openxmlformats.org/officeDocument/2006/relationships/chart" Target="../charts/chart469.xml"/><Relationship Id="rId4" Type="http://schemas.openxmlformats.org/officeDocument/2006/relationships/chart" Target="../charts/chart464.xml"/><Relationship Id="rId9" Type="http://schemas.openxmlformats.org/officeDocument/2006/relationships/chart" Target="../charts/chart468.xml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7.xml"/><Relationship Id="rId3" Type="http://schemas.openxmlformats.org/officeDocument/2006/relationships/chart" Target="../charts/chart473.xml"/><Relationship Id="rId7" Type="http://schemas.openxmlformats.org/officeDocument/2006/relationships/chart" Target="../charts/chart476.xml"/><Relationship Id="rId2" Type="http://schemas.openxmlformats.org/officeDocument/2006/relationships/chart" Target="../charts/chart472.xml"/><Relationship Id="rId1" Type="http://schemas.openxmlformats.org/officeDocument/2006/relationships/chart" Target="../charts/chart471.xml"/><Relationship Id="rId6" Type="http://schemas.openxmlformats.org/officeDocument/2006/relationships/image" Target="../media/image1.png"/><Relationship Id="rId11" Type="http://schemas.openxmlformats.org/officeDocument/2006/relationships/chart" Target="../charts/chart480.xml"/><Relationship Id="rId5" Type="http://schemas.openxmlformats.org/officeDocument/2006/relationships/chart" Target="../charts/chart475.xml"/><Relationship Id="rId10" Type="http://schemas.openxmlformats.org/officeDocument/2006/relationships/chart" Target="../charts/chart479.xml"/><Relationship Id="rId4" Type="http://schemas.openxmlformats.org/officeDocument/2006/relationships/chart" Target="../charts/chart474.xml"/><Relationship Id="rId9" Type="http://schemas.openxmlformats.org/officeDocument/2006/relationships/chart" Target="../charts/chart478.xml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7.xml"/><Relationship Id="rId3" Type="http://schemas.openxmlformats.org/officeDocument/2006/relationships/chart" Target="../charts/chart483.xml"/><Relationship Id="rId7" Type="http://schemas.openxmlformats.org/officeDocument/2006/relationships/chart" Target="../charts/chart486.xml"/><Relationship Id="rId2" Type="http://schemas.openxmlformats.org/officeDocument/2006/relationships/chart" Target="../charts/chart482.xml"/><Relationship Id="rId1" Type="http://schemas.openxmlformats.org/officeDocument/2006/relationships/chart" Target="../charts/chart481.xml"/><Relationship Id="rId6" Type="http://schemas.openxmlformats.org/officeDocument/2006/relationships/image" Target="../media/image1.png"/><Relationship Id="rId11" Type="http://schemas.openxmlformats.org/officeDocument/2006/relationships/chart" Target="../charts/chart490.xml"/><Relationship Id="rId5" Type="http://schemas.openxmlformats.org/officeDocument/2006/relationships/chart" Target="../charts/chart485.xml"/><Relationship Id="rId10" Type="http://schemas.openxmlformats.org/officeDocument/2006/relationships/chart" Target="../charts/chart489.xml"/><Relationship Id="rId4" Type="http://schemas.openxmlformats.org/officeDocument/2006/relationships/chart" Target="../charts/chart484.xml"/><Relationship Id="rId9" Type="http://schemas.openxmlformats.org/officeDocument/2006/relationships/chart" Target="../charts/chart4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E9F4E1-D03E-4621-8BD9-61937195C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DE2F90-D44E-4B4F-A1C4-34D92616B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030E7A-E378-4008-ADB4-F078EA524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E71AAA8-99C8-4CC3-8CBB-34C9C4787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7ADB02-6339-4653-8239-361B33420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A3DD30B-3284-41C6-BBB6-7B4F4F48B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869742-2F5C-44CE-A66E-24F5DFE1B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27E7A62-55E0-41EC-8A6C-DD452EA3C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41BEC45-ED90-4821-BF31-2AA60A589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BE83379-8793-41E5-8E41-DA8D5BADA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5942FF8-AE45-4B86-9A61-8C6D381D7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D43199-FBB4-4B24-8E34-A7F87F786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1BF232-48E7-4DEE-B030-8FC96DC3A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68FA21-F281-4CCF-AFF6-66AF43535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6A070D-849B-4467-8AE6-D677F340B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CFC4130-584E-4314-9CF5-B46AB151F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8C622B1-9D37-478B-925C-63606E518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9E98951-71FB-49D3-AE5D-BA7A44663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EAC2FFA-E1E3-40CA-A430-49C12DBF9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45D223F-4842-4092-905D-283FC5489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B0208FB-ADED-45B0-9D2F-A914DC97F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F47FB9B-9A33-4E4C-A8F0-983F8B7BD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3231334-0403-4BDC-B8B9-1CC755C29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B25F2A-FDE7-44C3-8670-2E9E81128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9A80D2-5812-4CF5-88B6-516E5EA38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B3EED98-4734-47F8-BF00-C40EFB74D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C30CFB1-543F-4B45-8F54-D5431F95F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EF50A2D-C840-48DA-B47D-AA7EE7E47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CB3C56-5333-4EC5-97E0-4A8DBA7C7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59C6949-00D2-4CD1-BFD8-227299118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8DED541-AAAB-4523-992F-9B60685F5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377A4BA-387C-4373-8DE5-E3C81A2E1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BDEB898-D723-4954-9ABC-5EC0D3972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BD04D20-7BA8-4DEB-B275-2E652557D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04A481-0CD4-4426-9464-C5C96BAE1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41EC71C-B588-4F34-89C4-03551EBC3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46D2F0-7A56-46A6-9800-6FE43CC15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C159415-7695-4FFD-869E-984AD863C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5D7A258-0F17-426D-BF7A-292501B4C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027F02D-E0FF-40F9-A0F3-C1E10BC18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ABAD16C-D650-419A-BAD9-FEC198394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7D7835-8421-4998-B14C-440A64E02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639710D-2A4D-4CC4-9A67-1B462DFFB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1AE7195-0ED9-48E6-A07D-49C9786F3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0D43E84-C4B1-4504-8390-7FC0171C1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B66F2E4-DC56-472A-B3E6-C5DE96790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95B1C0-BE4A-4C58-A4AD-D7A1C3031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F3D8CC-4D70-4A69-B220-35BF6AF07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30F280-1017-4F8C-8B60-21556C44A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7D596FA-4DE6-480C-B0BB-B1DD724BA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A07198-E51D-4548-9769-7DBFDF7D1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774E4F1-0E27-4779-ABD2-2B1F76D04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737F590-5094-4A6A-94FE-398A11572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1DB1DF6-68B7-42C6-8BC4-F2F34984C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B65ED7C-9D13-492A-AB7C-84D069304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1BC736D-5A05-4CE1-9815-C2B7E0FD9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5EBBD9-1729-409A-AA75-2F9457D4F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0DDB4F-761E-45BF-A2AD-D523CDE1D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DC348F1-DFEB-4D9E-BF8A-039898A19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F02CAC-EB43-423F-921D-95A063D6B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A9BE21A-5C1C-4746-9F0B-4C52A3944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3BF5401-3DD4-43AC-8ED2-45563A06A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DB19340-AA60-4A6E-90E3-DDB32860E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B26CC19-D733-4419-8453-2FC49A71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D42B645-A558-447B-93E4-C7F48BFC3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6C65924-6E0D-411F-99F2-BC9D0E108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F295FD4-C124-484F-9581-6AF29027B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2217D0-F3AD-43ED-83D5-8868B5514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888F1E7-8CB7-44D1-B23B-CB9F0E7FA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614398B-068B-42D9-9CB7-A8274135D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0C1122B-34C7-484A-A6FB-90493A01D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96EDBB9-CF40-4540-B61F-0FC25A01A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8B66D83-B6B2-476B-A004-FD2CD3ABA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AFDBF71-6F97-45BF-854A-67DC2C4AA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04DBD12-04DC-45D9-A493-75D77C09B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329D369-B4C9-4A01-ACC7-617EECB7F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1C8AB03-539E-4C26-994F-773BBF54C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5EDB783-837D-4A66-906C-EA29815FD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41D360-F81E-49AA-99B2-8C6EA942C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FDFC695-2E93-4A06-88E8-7964D5DA1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017175B-9C42-49AC-8037-7B28BD0B4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BA8D18F-D3C8-43BE-A8D0-29A3B6E63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42E50B8-E3D7-48AF-9869-50D246FFE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A682AC6-DFCB-490C-A911-71496AF2D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B120E88-1F07-4661-AF93-76C950CFA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39471BA-6991-490B-9574-F8BA3DE61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3128B46-C4EF-48C3-B06E-8A34431D8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B52B41D-872B-4818-B836-801D8E257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93EC8D6-C3CA-47D0-B575-41D6670D6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D04BB1-4BA4-4926-BB39-4705A0F5F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B3A3F22-1493-4B9F-9B30-958E4C402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370809-5EB5-47B9-AD57-C098A5BFB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49AF0A6-E3B4-4ED4-9B4A-F2C00DA7F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E5DE45-4923-4BC3-AA20-7642381DE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9AB690-BB6B-49A4-9BE3-B14E59CD5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DCA2F4D-699F-49A7-916E-D93ACE4F6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C1B8A2E-EC46-4502-B7A0-47963D8D0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05E7A78-4BAC-40A6-9403-C1685BCC4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4500A30-A331-4039-BA77-D7E7D08F3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D373F20-8B5D-4DD1-82A7-7295EF298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DFCC75-B5EA-48B7-A61B-B714DC321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958109-CC06-4828-8A14-671061D94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3E0A01-BF2F-430F-B328-B3512C8CD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EC5C20D-BE98-49B6-A6C8-1578C5565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9543646-F8E6-4017-BEA0-4167B6576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00B63D-B96B-4E9C-987B-98E0D5B38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02136DD-B79A-424D-9058-5DB2090A7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B5770FA-E09F-466A-8504-2B92DC3A5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328900B-724C-44CA-87AB-32603BE9A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1D90339-A0DE-428A-B281-1232D429B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A710DC4-B81D-422B-86FF-D98956C51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129EE5-5679-4107-B521-442C65A2D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6A17AF6-DED8-42CE-97E0-6EEC8A862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7DFD707-B577-43CE-A97F-BD187E283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F0867E-60DF-4F7C-B22D-E5FBA60AE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70D741B-1A74-4663-A784-51F36DEF0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C5324BB-4D28-4883-86BC-FD1F9BEE1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7CA40E4-7A56-4BE1-8A76-FE37E422D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7EED020-19C3-4ABB-B92D-4A5840E7F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39CAC89-088B-440E-BBDB-96A109A9E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384320A-7F8D-41D1-AD98-71640A7BF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84C3733-E062-4222-9729-2DB899BEE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C9DDA0-14A9-4722-B978-32BAF78DF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60F544-135F-4D0B-8AC5-71A9E46D0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34C6377-183E-4B20-A8A3-8F521EF6E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1D10C0-5C78-435A-918E-675F8CF22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BA2B638-F107-4587-AC9E-164C2D80B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6A01C54-CC9D-41C2-9860-4578A5FB7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CE3E11-52FC-4E4B-8D5D-41EE6EA99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9DD5B41-9F7E-4F1D-8F7B-3A9A7B4CD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C495B5F-F953-4EE4-98A8-8D735DE3F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C7C99F-42FA-40D3-91BB-94461F589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658263C-4922-4330-AC25-1D6590DDB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BF1AA3-6850-4252-980E-5E6B49EE8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55EAAB-183A-4D17-9680-ECE1BA96B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0CBB232-079F-4A8D-A723-7E82ED661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EB0E42-1F5C-4BD2-9133-152D5F72E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EB40E70-AB8C-4580-89DB-5C6B9964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B1E2B4-64DC-4F12-BC27-46923412B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233ED03-7C64-403C-A05C-A88DD35CB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16F4C90-1CF2-4096-A6A4-D03BE7E89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58D478D-649E-49DB-8CE1-D3FE6D011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08250FA-7F9A-4216-B26A-CF5B8B6FB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48527B6-E45F-44E4-AF39-4B5E8DD26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C704FE-A767-4595-A046-A478E8F8B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4578ABA-72DD-41EE-9F17-2164DD5E0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4EB61D-9EC5-4236-830F-0F18A8CD4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100B24B-305B-4346-A8C6-15FF0C48B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46BE85D-7593-469A-BC7B-554DE6B6D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8EF2344-AE05-4248-ABFA-2844B4CD4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20CAF26-2FCE-4D79-9EAD-60D41114E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02B882-B1BC-4B73-BFF8-B1CD4AC69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E2F60E1-58C8-4614-BBD4-E2A3BF305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A105287-436B-4A79-9868-256C7A6BC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DA08058-80C3-41CC-943D-178D49109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0A1CCEF-F5B3-44EA-A234-0B2DDB37B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80252B-F901-44FC-9603-A25D4D2CD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EA31EC3-2261-4483-AC8A-FA25C9C92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F73A74D-D1B5-4DA7-98B4-91CDFE809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E0029F6-00E0-4E96-BFCA-46B4DE6F8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3EB66BA-4116-4D63-880F-8B8F6B24A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8A6879D-8B0E-4994-BEB5-2A5B5EA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D506BC-F1FE-484A-B4F5-88DD033F6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BC8350D-60EC-48E5-BA5D-DC44847C8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CBF1F41-CAEA-4EFC-8EEC-FB1108937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D86FD4B-18E6-4924-8A19-D3A9AC33C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8053D7-52A2-4C37-BA58-C49725DDB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E2D0558-F0A3-4E3A-9AEE-E00ED3EAF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1DD556-BC4E-46FF-AC75-EB9F0A1C8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9C34F95-4F0E-4605-B6CB-AA08B985D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48CAB1-490A-4B0A-8747-C81D9B367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FB2B367-857E-4B98-9A99-04D4AB5B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B92DBB6-D90C-462B-9EFB-6942830D9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0D53D76-0716-4501-8849-CB440700C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D57D9CC-7727-49FD-9C91-FAA73D5A5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9832889-9159-457D-A0E9-3C78F0ACB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AFD9A0F-D44F-4706-A33B-DCC6AB050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4170C5-3D0F-4DB7-9CB8-8C676F045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53A1081-3FA3-477A-B451-4F35CEA3D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45CD794-AA54-44E7-9B19-56F5056D3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B4D71A4-DCFB-4053-9D90-AABD16F25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2230757-23C0-4E5D-9495-FB58A5CFB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988BDAD-1D0A-42DB-8887-1D78A6A79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9842F49-5F0D-4555-9968-CDE7B50D7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5795359-7A91-48B9-91ED-8017AF158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513E1F9-1483-4D19-8EE1-5651CD5C0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3574B11-3B19-4CCD-B9FE-2C67DB4FA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6DCB141-7A50-49FB-9AB7-B49071307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275AB7-3A63-4006-A044-8FEA614A5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4EBC4A-78CA-4273-B921-A5DB30871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64CB4D0-78EF-4F4D-9DF4-FEA806F06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518F2A3-B4C6-40D4-A029-8862F5060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F521FE4-7103-4A79-9603-03C68EA08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96A2C00-85B7-4315-8C72-B5A03D959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9996FE7-D5FF-45EE-8BD4-C61ACB744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FD48850-EBAA-4E90-B0C0-8394CCFA5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571C2D-0D67-4103-A866-A5821CDB2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FF4F47C-F759-4582-AEE8-B24E4A785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A32A8CF-CCA6-4F72-993A-294276345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5C0708-FF05-4196-8A98-B4019556E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83FD377-C6AD-48D5-A65E-EE80772F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9CFD928-6042-476A-84EA-CA9EFB93F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66974F0-EBF0-4BD2-AACA-D0D790C63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7545384-A1D1-46D7-B878-548E96053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FAC15E-8799-40BF-A7E6-07CCE02C0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A683765-73B5-43B5-97F1-2D90D322E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1EDB70-64E8-400A-A10F-4E7440CFB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930FACF-8263-4FA9-8C08-01D6AD696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656DF52-D2FF-4125-86FA-EB9A77E49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B416CB2-3D8A-44F3-BA7E-C62CC3FD5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654DB7-6FA3-4454-A022-E7485094B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5AE9EE0-C5EE-4D34-9187-5456F58E5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B88DF61-B0B8-4D44-9761-1743634E6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0720A14-305C-456A-B3DB-7A4519164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38DC688-7BC6-4E8B-B325-192EE3B49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A93B83C-3194-4A9C-B006-7A1EB38E5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46C3DA5-31C6-42B2-BB54-5825486E5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E2D269E-7F3F-4646-8863-1898D55B2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B9928D7-0090-4E82-AFCD-7E587516F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0188057-A243-4BB6-9E0E-2FE79575F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13F3237-E2E5-40A7-9151-362A940A6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E12AD8-E375-490E-A903-985868B08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7784F4-27F4-45E8-A415-EFF188B32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672D160-663A-4221-98E2-095EA7D12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6C7C588-5F41-40A5-9487-6CF4AD934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01360A0-CE0C-42AD-9793-20062FF8C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0A20504-8AE6-4CFA-903D-B45A436C8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52B1E89-E55D-456B-B702-F7251D4B6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52B3A53-0756-495E-83C2-A187D1E53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91548CD-53C5-470E-BA7E-577BD3F65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7FFB7A6-0D69-4519-AE92-5A447A9E7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8619129-58FF-4CE4-B4A1-A0B0CC986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573849-D673-45A2-A173-C606F3D5E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5DA6F0-5154-47A4-877D-1B8787008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6C0720-7846-44A2-9C98-42A8E89AB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397407C-C961-473A-A62E-63D46F223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25B6EC9-8777-49CA-A10D-11C052CF5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394F9FD-16D8-4F93-A619-DFC497CA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ED602F4-1D04-49C8-A743-5C3B39EB0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628B137-4B00-4108-A1DF-E1E2EBAF3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3706B48-9527-409B-893A-C40DF2DE8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AA577F2-25A0-4EC3-91BC-7327C6C87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9B65F81-3711-4DCB-8C44-2D18D95A7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B2F3C1-11EB-450F-9B96-3DE45E4BE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A8E8AD-D143-4A2E-A101-8582CCADF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26E8D51-7D42-49E9-B269-AC3AC231A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01157BC-F898-4909-9BCB-3009214CC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9303F73-25B3-4B9B-B2C3-259A7071B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29A8125-9C03-4788-B007-15A0B3167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E5A5D1F-BE42-45CF-ACDB-AAF0A9C04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923E675-0DC0-48AB-A9C7-070F00618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C5616EC-7F66-4970-A0A5-D5971660A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0021BE5-A9EA-4F07-81A8-7EF21536C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F028334-FE9A-415F-B1BB-F57938FA1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DC2F87-B4E6-4560-AC67-BD2E1FA5D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7506A5-C846-4D36-9276-F36ED1B21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1716BC-95F1-4C70-99D6-5BA2BDC6D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ED2F80-6F05-4D43-A3DB-721F669C4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9AE9683-BCE5-4763-B0D7-B4CE5B49E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C5448CF-57D1-499E-A2C9-F7AEDA04B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4A34FF-A280-4F87-81EA-85AE94115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6BD9F96-5B36-4E46-B78C-964EA0090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20FFDEF-451D-4E6B-9691-AF328F6A3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C799546-C2D4-4BF7-BB93-1A0250749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ED1C91D-4D8C-4C0A-81E6-9C4657BDF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C8A17F-9079-46A5-9E9D-F983DD59B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8FB0B5-6A8E-4CC2-B543-9B8F4DFD7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C5B581-F9BE-4EEB-9D68-6E8EBBEAE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E7DDA2C-0B00-46AC-9310-D3F2796C4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E8D48FD-3068-4ED4-A073-49DE671AF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473F41-6781-4444-AEDF-8B52220A7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384037D-C7B0-4D79-A109-63E0416EC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7F56722-4B2A-452B-87E8-AD24F28AD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5361E40-67B5-483D-98E4-A455963DE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59895BF-D8DE-43B4-9D0B-9544671F8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727542F-C880-4649-8456-6DE52EC3C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08758F-296A-4098-9EDF-BDC417B7B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EACD86C-8756-47F4-8E83-A99055627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629591-B128-42F3-860D-D8D9CF74F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101A65-F84F-4DC4-B6DF-83406C72A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133FE2F-8AF7-4214-A68F-7B6163A0C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89371A-D6FB-4285-8C2D-64CDBB5FB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5803DE-015C-46FE-B07C-2D3FB45AD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3915082-6749-4C5A-82C4-A8056FFEC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D6571A7-D325-4620-8F21-3779F653C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35F3EC4-DE46-4EA9-B40F-E3396B4F2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28F34FD-C662-44C1-9D24-57AFF7520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409A13-8D3D-4C88-A502-A2315C82B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4AA4E4-F180-41E7-9DCE-F334A5899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6D84577-3AAF-4803-A3FC-FBB21986D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C9AE606-025B-45C3-8EA1-B1254CE73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C443C3B-3F18-4B4F-A1DD-A33AD9666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D8C9F3-551D-4410-A5D4-187C686AE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3169370-48AE-4762-A5B7-28E0683F9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3FE28D2-5633-4681-B7FD-F201CB94E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5072AA3-65BE-48BC-9ED6-FD4088668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A6FC95B-5442-4996-BD36-3F10E8191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EEBE059-3EE9-405E-82A8-16FBF30F8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14A82E-950C-4B9B-8957-32E192A5F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70AB21-BA3C-41BA-9622-5BF0B80E9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18F4E13-0394-424E-A61E-1051579C6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B552ED-595B-40FB-A274-B0D2C8041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9E7ACF4-518E-458F-A88B-B8853A8A8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E7909F6-C6AF-45B5-9F23-82A88ADA9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8D94899-944E-4F38-A4F8-9DABAE670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E740808-0925-4DA1-B3E0-FF757BE8F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C0D8CFE-FA92-403D-A600-0EB1DCFA1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9C486A6-3A81-41B5-8463-EA069AC2D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6FD5F30-6738-4B00-96A4-508940389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A3DCE0-24E2-4445-B8B2-F3B7BF9F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2ACF918-76DD-4586-BC6B-D7A99E5D3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98EC62A-385C-49C7-8E39-7B2B111B5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1A8D77E-3CE3-4B2A-B3FD-ABD7D9476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A025BC1-9049-4C74-A363-4B1EA1BF2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1BD2CBC-29DE-4A53-BBCE-FC88D9257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B19F105-4B62-4888-88CD-F79C1AF85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B7698C2-21D4-4378-9C1D-77F471E34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74CCABD-3B15-4886-A4D8-45EFFE82C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2362FD0-0BF8-4DE3-89DB-7D6C29B0E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66663F6-A034-420F-9C7E-2E7436D8C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3B2BED-C562-4AA7-B336-A2D2BBAC4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6AA696-F08D-4BB5-9D16-DE50856A9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3C84604-A56F-45E4-B8FA-EC0A95B91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2B4235-C45A-41E1-A11B-67034CB9B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E6CCC7B-EC65-4E37-B2AA-12861ACA4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2AE585F-7B43-4CE3-84FC-4D23D009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9BDFFB4-DEE4-4443-967A-8970AA707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BCAD5FB-7E33-4B63-93D6-1FA3D6EEB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09057D4-DD23-46D7-B79A-91C0023D2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5D4C27-F155-43D5-A1FA-8464D421D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C4D38F4-87C9-49D2-8018-C265EB0E4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57ABFF-2FE2-46CC-964C-034BD02A3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2721FE-47FE-4129-8FE1-74C9DE1E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9007BE-45C4-49BC-AFE1-5DD230EA3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64A714-23E6-478C-ACC4-289826A08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E3D4901-E502-4F4E-92A4-9FA760B51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B98F312-E249-4CCD-B655-87FD8B437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15C48CB-5335-4C7E-A459-A1FA47CF2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87F3200-430A-4DF5-9698-BDDC94D25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FB345E8-3851-46EB-9384-ECBF043FC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CDA8F6B-964C-42AC-8AE4-1F0E9E1F5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9D71934-F5F0-42F1-A09A-09940F9B4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BBFDC3-91EB-464E-9EB0-2437F5B54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D9AE44-64DC-4D53-A09A-84D861B56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1056238-61D1-4D2B-936F-3FA541999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A6F19CE-439B-48A6-9327-40024B4A6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AF1CD2F-9D88-480D-93BA-828392ED7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A6EAC57-217E-4F81-B4F7-8D4128CED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26AE-7BD2-489F-A5EE-680099526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935403-2110-408B-8F8E-DA0488F9B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D78AF8C-686D-4840-A075-D9BBE318B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61D69AC-DCA3-4D23-9031-E1C98848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8C5E264-BE7F-408D-9918-49300DD83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BD6C00-D12E-4E9E-93F8-646AD637D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A73D57-8FFC-4D09-8FC2-A5C48A2AC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00F12E3-EF2A-49AC-8FAB-D000612E9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CDFE77-F15B-4E79-8C65-E11D7807F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A6F8B15-97D6-4D87-B24A-4129336AB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12329DF-B8D7-4143-AFA1-1A9557296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B8DC4CF-D8AA-4D38-925B-D66DB085C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3C0C9C3-7D60-4656-960D-7DDE26CF0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CD26BA3-9122-4972-BEE5-84273B1F4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AF98CB0-DEF6-4013-8365-01ABEA275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38FAA84-2985-4CCD-8A57-5F2F78594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6AFEC8-3C65-4A88-97F6-9C7BDD30B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9AAAAD1-A61F-444C-BD0F-AE5DBA2CC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6089D7E-A9AE-451B-B6DE-5956CAAB7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DA8207-27F5-4993-8334-8046F7B41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EC2B98-F695-41D3-82E2-EAB46ED25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970B7DA-285E-4E98-B2B3-2258412E0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9419785-6FEE-432B-A8A6-0DBBF20AC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DB9F935-A1D8-48BE-B8DE-8E1B35EB4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72D2729-45AF-4753-854B-CB1AD11C3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CB61ED1-3783-4B75-9FD0-2A2901BB7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BE20C5E-C7F2-4141-96D8-318A51579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59A182-62CA-454B-AABD-FFF68E7B1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3881B5-0631-4891-87B6-AE0C12D52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E8D687-40BA-45F2-99FD-4EEC4044D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CAE29A-3D60-4601-A109-471AE0997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5BC204E-ECF8-4F3F-B3F4-FA6794CE7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45EF88-7EFE-4E39-9935-0817B880D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CE73CB-A803-498B-B7B3-A84467142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7846BD5-A66D-4D26-9690-1AEA02B85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E751448-DF3B-4607-A8EF-D9F1F2BE5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4409BBA-80CB-4F93-8581-3CF21314A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6471741-F8E3-4084-A3BB-6A0F03EC4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7ABD63-261F-4768-AB60-38F50C255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02587A-50D5-4B01-90E4-08CFA228D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7C586F9-0671-4762-8A28-644490E3E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3F50D5A-1EEC-42B7-B257-B56CED781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785C65A-316F-4077-8082-A0A56E65D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0050527-FE60-424A-BAC1-45EA85F95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F4EFA4-C43B-4039-9207-5CAD8B21F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3EEB9D5-9204-4B84-A5C9-445AB27D4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BCA2BDE-5AD5-4CCD-AB0F-01C30FC8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AD58333-FB40-45D6-833A-43898C3DB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9778EEB-82DF-476C-B0CC-EEA3E5572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8CBE3B-0426-446C-84FA-AB6C4A52A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D90F86E-7390-4FBB-A4E3-13841EE94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DB1E03-D0DE-4301-9102-EF2F1BECD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2D93933-27EA-4D6C-9F15-20A5994C1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191D987-1416-476F-9A4D-11DB51633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549BB11-18D3-490C-9D12-4A5193243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466446-653B-4917-BBB7-460E0600D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B21AEBB-D061-43F3-BBF3-F332F7346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BFE4274-3F94-4E12-99A8-B7BC5D439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2391196-D7CF-4B56-B10A-6F1C5F8EB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E87F97F-8426-4BF7-B327-F68A17281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BB9B79-3AD6-49DF-9797-E5B042909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9B9A425-12FC-4630-BC30-A0A9C16D6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992515-739C-495A-9FED-A694625C6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B2C3C7-BB6C-45BD-83B5-678985E34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F552FA6-F714-4EB9-8F94-61AE791AD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0BD865D-EB28-4160-B44E-26EC6A69E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E8042B4-632F-4586-A327-A6C732994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C5B8EE1-8BB5-4951-AA54-D12E014E7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EC21959-55BE-4787-904B-316649716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4356B8C-445F-4B5D-95CF-816F301AF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B5A8A94-EBC4-424F-8E17-30F783E00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95016B-0D8B-4605-BC5E-7B4DEAA91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39185A-B453-405B-9508-98E0873C1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5F11F18-CC9F-4B6E-A36E-525F06A45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57BA09-A2E5-4E3C-9E18-DC91433B8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54875ED-A712-43B0-B427-89B234635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F7842D-1FDC-46D9-8251-BB4E219D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5F6D2C2-0A0F-4D38-A1E2-C81E68FA0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156AA46-E459-4055-8C86-C4FFE3599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ED1F752-4426-42C9-9A7D-6FD06D85D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97A0AB9-2464-47D7-BE20-FB2C9B4CE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FB776D9-2E44-4FF2-BD42-B9B44FF64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924ABA-2A4E-435E-B11D-BF9FA063C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F5854F-8E5E-4CEB-A327-C46D2D2B3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FF0839-7FA2-4782-AB96-B860C19A6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71E9D5B-C039-4B90-BA49-21A7A697E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7A75934-F5D0-4CB8-9B03-B2739962C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68F8E84-A4F8-4ECC-A29D-15135D76F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1602F95-BFCD-4B73-8C4F-2378FDAC4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AE199CA-2238-4350-BB82-8765E5678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EF84E97-EF2A-48EB-BD74-58340D2EC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9C88A38-8612-4338-8806-E6BFDBBD5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E240010-12C1-430D-B534-C4A6C8CBE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EA967D-7CE4-46DB-8A29-C4AB5ABF7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6E5FE78-E79A-465F-9FC1-61DAF8A06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BBE18D9-FF20-49D1-BA53-1FE5CBE79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CDD5F16-28B7-4949-A0A0-3CBF6D44C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B142E62-C0B2-4F0A-8085-E6AD5AC95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4911D8F-6553-41A2-A0E4-55A2B9320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5840B37-8D8F-4AAE-8204-0388ADE0F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E34AC20-E40F-4C57-BF9F-3E3D92FC1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FA6FB33-49C8-4415-A8D3-8B271C366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58B6582-6182-439C-9A30-80B5D004E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9338722-B445-45A1-894C-1F4DC37DF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D8411C-4E4D-4BB9-8A28-2157C2403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62C44D8-7544-489F-BB7F-32AB74A68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B773F5-C4EE-4B3C-B6AC-4640B52F0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0755F0-8C25-4AE3-8967-2D71A2CF5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DAC180C-BCB0-4E98-94EF-F0094474F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C329A3-CAB3-42D3-BE68-9C3463E5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A8567BF-499B-4666-B3F2-5066F3F5C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F7E1B0A-EA86-4DD5-8CEC-A9DA355F1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92D8DDB-122B-4BCB-9572-75D3A1F8F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71B0729-9F3A-428C-A1A9-F1435F164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B304CEE-E8C5-4252-B529-E3C9BA631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9AEC81-FA4D-4818-944D-62A28037A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3A0430B-F147-4F69-81D7-FFAA7239E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D765A2-96AE-473D-AD19-DEE99E2DD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5BA796B-2878-4400-A400-427572568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4F3C7B7-0160-40E6-A86F-85FA7E023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D27C44-1EFC-4E67-BDE2-61F41974A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723FEB8-D097-4996-BABD-651508998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FD92FE6-B70B-4B6C-A284-EA4066EB8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41DD060-2A9C-4562-98B0-767439605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4661465-6A44-433E-924D-5DFFE5966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0E63CE9-0E43-43BF-B398-4104DD344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0FC54AA-5B31-409C-8F77-0C257667C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761AC5-2D4E-4695-8273-9CFF11108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AC1A4CC-CD38-45B1-810C-6E345348F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13E4E3-990F-401B-88F3-BFE17D22D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8313104-F838-4B47-8B77-E006176C2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5C12076-2524-4C3E-8E20-C07043562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B58CAA5-A86B-4CDC-BC86-BFD39CCC5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863EA0B-3BEF-46F4-9455-608C03FDA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F336E9E-A947-47A3-AF5B-95CB549FC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48DC7BA-36DC-4F06-8A17-BFEDDC4F1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9D0400A-94B3-4D4F-9E0E-B173B6C6C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CD6889-8611-419D-8C9D-55BBF6CD7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D5BDC3F-7E42-4EB8-AFCB-27185F3FC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3F9C6C-19D5-4FAC-B1FB-7025F904C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C14D54-210E-4EC4-AFCF-00DA73CC1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E6A4EE5-01D3-4913-AAF0-FC61EBFE6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465FC30-473C-4FFD-B24C-75E000350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750ADBC-88FA-4421-BAA2-FE3935B4D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5B963C4-242A-494A-A845-6871188BD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0F76B7D-9190-441E-9E7D-20D9EEAC8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4C3AFFD-32A4-4C97-A679-AEE57219B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F466680-458C-4E86-88F2-28258A824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C4C500-DFDC-4EB5-87EF-A1627D9CC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D11AD89-0D35-4EA1-A1EA-8B43E16C7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2DB2FD-E626-4CFC-A8D8-B6AE96764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77748D-CFF0-4FF7-A871-7BAB4759C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848CECE-74A7-458E-BFF3-D79A66882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E588653-106D-49C4-9C06-D4F14B0D1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5BB45F8-82ED-4882-BC9A-61632869C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DE344DA-80E6-4E8B-9BC5-EE6E88087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982D00F-4CEE-491F-B1C3-B9E3B11C1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01466C7-414D-4B83-993B-CA4F8C2FF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420AAE4-36D9-4B8A-8364-D0A11A9CF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3DD716-0504-40D9-B2C2-19F44A5D7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2EF1191-5E65-4A12-A29B-69D0B20D3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53B386-D8F4-4C26-A7A1-956DE1EAA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01AD86E-2563-427E-A3D9-572DA8D42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5C8FD63-C19A-4C24-96C3-4153FAE66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303A199-1B19-4C6B-86CC-0FED2F8AB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7B7242B-ED67-4BDD-90BE-408F0C81A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B805912-7957-48A6-82D4-C668B1AC8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6EC47EF-F2F3-49BA-BC62-179516EAF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1623E8F-99A9-40B2-810D-D61358AB6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8C3DC81-9D2F-49FA-B012-6A72D9B03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2D8DCC-A35F-4D12-89AB-56466D4B0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404A404-DB6A-4798-BD24-5B23A174F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3427E77-3686-425D-9EF4-F186491CC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F386E2-457C-48BC-80B7-665DF6A61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776E2F2-EED9-4FFC-87DD-1891478A3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FA2B8CC-D7E4-4149-83E6-0988CBF32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148805C-4976-4F36-ADCA-392F43180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5E7C1BD-B8EC-49CB-BD41-06A53C15A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AC435E6-5433-4E33-B02F-E6966571F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F398F6F-D59E-4462-BAFD-E7026A794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5E82425-E8AD-4B59-B2EF-C662C06F5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DAA525-F90F-4C4A-B696-BF474F084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3E4E12-CA2F-4D2E-9421-C3E4E95ED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85FE28-2F35-478A-A8AF-A587CBEB4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3595260-0819-4DF6-8879-36857F55E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9DAAD8-EF57-416D-83AA-3D61BD0BF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3F616FA-AEEB-463F-B7FE-3D6B5C81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1932530-53ED-4EFD-BCB1-F408034A3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9CF9E78-EA66-40A8-BCA7-082B8F142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A96B8C8-344A-4D1C-B90C-7692B35D5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A9C1ECB-1F25-41C3-96D9-944B0CD20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D4C26FB-1C9E-4FD4-B344-413DC7599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8CB42C-F16A-46FC-A8E9-3D835D666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65FEE3-B049-4714-879A-38C94DF67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A754657-478B-41D1-A25A-056EB8EF0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18AE9AC-D449-422E-95A8-5C71D722D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1C70E38-3046-4C4C-8B82-834E1BC88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43F14C2-10F1-4FD7-AE1E-63CC3A774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E7C645-8900-43B7-9EA1-0DA968054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CCD5FAB-A5E1-415B-8E73-FD614DDBC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95ADE80-7455-44EB-8FE4-DB7169CD8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4478620-1B18-4363-B9E1-C6DBE89A1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D2A7A86-5B30-497B-B47F-4F9B2351B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7D7999-CF1F-4F49-A0D8-8A28F1220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15B3B6-BC92-430B-880E-F520E1FF7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047EE0A-8C06-4538-B886-BB5305D62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BCB9D13-C801-4C64-AC70-6B4B571CA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D343664-C747-492B-8679-42A4F8998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5DF2C33-8927-4EBC-AEC0-C528CCCEB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0F05951-F69C-4267-ACB5-8496ACAC8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04CDF6-B84C-4D8D-814D-50C1D7E09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0E1156-6A71-4D88-BC58-398C243BD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9C29ACE-2E94-4816-B984-D99A83C61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4349B3C-7E3E-4728-8677-D1E8561DB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D19F35-1B76-4703-AF14-67B2C5A0D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FCDA4C2-2907-4EE8-9ABF-7D7BE4D59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2C44BC-D8DD-4D6E-AD6C-5D796CBA2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D9F595F-B1A7-497B-9E8B-ED1D45492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F612558-710D-4E78-8E00-E4B2C370E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E115947-CE1F-45BF-95BC-D3D3E1C3C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9993715-D39F-469C-9F27-E3EC19C16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1C53A4C-C865-4DDC-B6E2-6569B4E4A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3501AAE-BBAD-45B2-8EDA-95154C877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60E2B84-AC58-4699-B6C7-25D89631F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222C9F4-05A6-454B-B03A-67FBD8176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64D167-4573-48D4-A977-D7A10E94F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89E309-4D64-4722-BEFD-B328E85E8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AE1E7B-6044-40BD-AC05-D2669FD6C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F77CB0-E65D-4085-BF29-31AF2ACC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973104F-FD7A-46CA-925E-5123DFDDA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524B6D5-DD65-4673-8FEB-C8B5290E7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F2ABED1-EF90-4F61-90C0-25EB80AED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124422E-EB37-4B1F-90E4-30D251E18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BAA383C-1CC8-4AA9-A342-F842489E9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DD50F3C-A20F-425C-B5A3-A8CE49CAD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5A7B340-1E76-4154-85AB-F64FEF7B8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D67B44D-1E03-4F20-B6C3-E36B61DFA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03FD58-65BF-4086-8CD4-1A134311C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AD26073-F725-4C03-89F5-5C0833D9C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2F2BE7-7C80-477E-BF77-1FB4D6333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5E19A47-ECEA-4AF2-ABF0-3FCA70CEC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C0F2653-9DE5-4B6E-ACE6-01F56870E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B853FE8-794F-4FD7-B69D-D7E97CB3A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1CB535A-1F6D-4A6A-AF51-F04896FAE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F848D8-E85E-4CDB-8870-791A6D911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27D7062-3BEB-4555-B10C-9864AC42C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E8C676D-EE34-4895-98E3-C6DCC4535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1BCD4D-5819-4069-9CFF-E33C27939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5EFF1F-0B53-4290-B1C3-18976C263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4D6CEE-C3AA-406D-A592-6E633159A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6F959B1-8921-4E69-911F-76F9FFF29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9A0F3D6-26F2-46F0-BBD0-EFCD33481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B711E30-6133-4008-974D-BB2F4297C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8544A5E-241D-4C85-A423-D61BBB20A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75CC358-EF3A-42E3-9699-004065A21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CD1D154-4A70-48D8-AEC2-422BA990A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CED0FB2-C824-4996-89B4-EB7126A8C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9EFA2D6-BE53-4BF3-8784-DBDC2E596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578E61-AAFD-49C3-AAC3-4094F4A1F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D48005-76DC-401B-838D-1F3FA0D0F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D41B24-F66E-4060-8141-E01023C58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DED03D-5D0F-4668-B025-00BDA575C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D8800D5-7FA9-4C6C-9452-99BDE6125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47D794D-5103-41CB-8BFE-599E119CE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6AF3F94-CE7F-44BA-9163-F2D73FE48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529AEF3-891C-46CA-9D7E-55D0981C8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5772A33-11A0-422D-A787-ADA846AE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7753DB8-1E80-4725-9768-C3FD2905F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199FCAB-A368-41DE-94DF-AE0F3AC8B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753C60-D460-4F32-B167-E1CA7064E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BBF0DED-EBBA-42A8-BF45-37B1D4656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B3A5FDF-ACFC-44CB-A4FD-D4BCEB12C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C1CE5F8-39AA-44C5-8171-57E62D048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8AE59F5-136E-4C81-B72C-A0AD9E436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EFD7656-0261-44E4-A73F-ED9901612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44B9113-04EF-4C2D-8C3C-9A8947F76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C700E58-E8D0-4FA2-8118-1C10784D2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1DC44DA-8ED5-47A5-BB05-333BF3AE7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6870405-961B-4431-8D23-CB1D6ADAB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73B19BA-F6BD-4A25-BB04-1593D4C16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9168E8-26EF-4C94-8699-E16652648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B5DA48-5ECF-4D99-93D4-A2C03CEF9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1F638C9-86C5-4946-BE9B-7C289987D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41B9C3-8DF4-4962-8645-1C2DF6C68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38CA12E-2059-4158-A535-3D4215481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62DBDC9-11D7-42C1-9F50-2031630E8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D7CE61E-C740-4D23-8CB0-2343C58A2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D7DA7B6-0D0A-495A-8189-8B2C7A90F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6FA0E74-3C5E-4EE6-BE85-344666894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BC20082-02F0-4478-A585-CF1F2F3AB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FCE757B-D046-4C0C-B67C-19FDAF898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C636EF-9EFC-4A08-9642-7D8096F72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4E1A06-3180-4328-A16A-B8C910680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65CAF0A-AF1B-41A3-B5D1-40BCD6358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8076CAC-E9BF-4A2E-9F22-8A805BBA0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6B44D35-3501-4A4A-89F4-79342D81C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0438B92-C46E-4E06-8B79-0BE306D5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C3B0903-81AB-4D76-A8D3-0BD791BB5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CB82E20-6B53-4E55-AE94-64334FF59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036E814-A503-44C9-B0D1-DF59EADB8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5B2DAAF-61DB-4986-8E82-DC53181BA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BE39B5B-EBFE-4708-A366-21EEA3907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96B45F-8470-41D6-8AF7-4945515E0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3DAB2D8-E532-4061-80C0-3621C2B75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791C04B-55BF-4D20-A204-D355A9EF3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8254C5-0C7D-4BC0-B7E3-AF26CBB96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9D15F23-8FF4-4ED2-A9F9-FA9549FB1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431D669-3DA0-4F77-AD36-C7C1F14C4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687BF8B-C76C-4B4F-8BBA-F3F250F32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4C342AF-4B8C-41DE-9F69-A6B275C4A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720C1DD-9204-45EF-8DD0-D399A4EBC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12CD22-4D82-4A88-9438-25FEE369B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5DA3421-C611-46B7-9C97-57816BD0E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D23F94-E8ED-478B-89A4-21FB323B5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2D8CD7-DC95-458D-BF56-0298C500E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D784CBF-9D4F-4880-B9EB-3417E9512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B008DA-2E7B-4C6D-BDA4-FFE104443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02225B7-32E7-485E-BC30-4718E95DA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E9085D-39E9-4EDA-AE1B-CFD207F78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21A6F1B-66B6-41B0-8E49-75C25C472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EC0788A-8D78-467E-B849-B1C59FA10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8F5437D-CAA4-4EBA-811C-232DE4672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DB0B078-28AB-4740-9A21-5E627CFF8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EEB454E-5CDA-4299-B52D-BBFED76E9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A8CB10-E57F-4740-9085-E568226EE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845618-38BB-44C5-8E2E-E70330EE5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04F05F-559B-43F1-A712-974B2401C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D5BC45-7C08-4ED1-958A-1ABB3ED0C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6F02CF1-85C7-4668-A77B-EF6056910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B647DC-C604-4946-800E-CF0B05DED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AD1417C-9E51-4673-BCB0-D38072A33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5BB222A-4B8D-46B6-A666-66846B44A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697BBFF-BF39-45A3-9EE5-97F32CB8C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2A9EACB-0059-41D5-8EE7-B358F00C5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AFAC4D1-937C-432C-A9DF-79F962889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D8B2B0-4919-4FBB-91D9-96EF32A36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F74FA77-DA59-4A20-B504-1658946CE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8F9093A-11E5-45F8-94A8-83D20D13B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C6B7F0-CD0B-497F-9371-17A47DE3C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19729E-00E6-459C-8CEA-24DA3B4DA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AB3FC6E-8A7A-46A3-B690-27BE52DE6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7150365-DE8F-4D63-91D4-B36C88F8E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25DC3F8-D8FE-467A-A46A-C3FE80349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24AA7FC-5733-47C6-AD5D-A512EC375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0B6DE21-3685-4975-83AF-ECAC3A71E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14A3AA6-FEEC-4D50-9C0A-A2B7069D4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C52AC1-5E63-4FD4-B916-B9E549E8F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EA64A69-7FD3-4484-AE78-5D67F9648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2254D41-FB70-4F50-8CB2-7F23CC3D7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5E1E0C0-A14E-4061-898D-AC4D9CB95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6336407-A21D-4899-885F-DE798CD68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B184145-D844-4D0E-BC36-84C77F56E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04B93E2-081C-4E3A-9548-0EBA19C43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E1AAC3F-3469-485B-B9FD-589AE9735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C54FA0E-EF8F-4FBB-97EF-06A56C198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4DCA4C0-CA62-42F4-AFB0-754B57875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C67083C-2F6D-43F4-B373-D78596CFE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B1F5A9-5CA1-4531-9331-5E5E00209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4AAEBE-1095-4EE6-9166-7576210B6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EA91580-FFFE-407C-A4C1-BAB951C18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E40EDB1-5655-4A07-B8A5-E7CB0E829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4CB8210-8316-4A05-8991-E92697AC3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CAC4228-B4FC-4647-A020-6AF522105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A58B0E8-C420-4772-B7CA-F66A90345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615298-2C39-447F-A684-C75596144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3DAECBD-4940-479F-AC91-6E982DF4B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246A698-A2BA-402E-A6EA-4785AC71E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04DE486-7F21-47CA-99DB-508446688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46599D-0F2B-426A-A94C-3FF768024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825EAD5-56A3-480E-B5E3-49F9E7D4F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A04A2D9-C927-4C7A-A840-6CD981CC1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D1BBC37-7CDE-41F7-AFFB-84A45637E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68F8AE9-605B-4942-BD92-378442AA5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2B411B6-432C-4660-B16E-D825792CA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A9119A1-4B5D-48D5-A5B0-8F0A6FDCA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5EA400B-1FF5-4421-B92F-1E7643F33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D088A09-D275-483B-A4EB-CEE328C93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A3E53C0-D08F-4B41-8798-C39562090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6A90E90-85CE-494B-8747-ECC68A067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8203FB-EE5D-4910-84B0-A7019C28C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BF48B3C-CE3F-41FE-86B1-A6589EFC3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531AD24-9E05-4BF4-B53B-15E74EDD2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A3A1CA7-881E-471D-88B7-FFA4504D2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A24F0CE-2122-4C92-9E10-CAB3BE85E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C2CA1D1-3178-4AA7-88DB-063F9C83D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3BAFD89-60E5-454D-A225-D11346FDA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357CE3B-05ED-4C4B-8FF1-B22DE4E6E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21C844A-5A99-4803-BE71-869C2241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F9E1196-4A59-436B-B2C0-21AAB97AB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0F1D413-AB67-452A-9323-A0E6DAB8E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5637DB-2CFD-4DD3-AC8D-DBDBAC488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98DA418-28E6-4728-B839-3DC6CA104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B109F2-2207-4C13-95C6-B2FD652D5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3B6D0BB-74A3-44B3-9CC6-CDFCCB252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86ABCAA-0555-430A-B54C-49A473CC9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065DEBA-DF3A-416B-9C9C-1EE8E7941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01C2449-0A0F-42E9-BF56-33474A3C4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14A56DE-A2EF-43D3-A667-DE76ADACA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C1B0C26-1CC6-4A02-B9F6-932B7F1F3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96BE0D2-2552-4B1E-BB20-279BFADA2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8BE3325-2137-466E-A877-0C1478FB0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4EB403-A7DA-4AF1-B9E0-306E9321D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4B34E4-26D0-4146-8B30-A03AF3972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3C6BAFB-1996-460A-BCF6-18F9F5B18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96D2A6B-DBB0-41CF-9925-794EDF58F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E23BF26-C528-4113-B359-4FA4602AC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CA86FD4-1949-472B-A9F6-10D97886A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2E31616-B4C0-43C1-8CBB-2B1C852B5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E913C6-9FE4-48C1-A1F0-DD1068C64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0E388D2-9A47-47D9-BF8F-825A75F1F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60D3C4-B6C1-4CED-8108-90CCB1FE9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2FB42F3-4A61-47E4-B21B-5ACC66AB1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447173-68E1-4C7F-9C83-79E51A66B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A46DFF5-596A-44EF-8B8E-95180722D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5884BEF-B775-4822-84A8-EF6F9CAB0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1612BB-FC54-4B4A-96B5-DA5E37FCC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6BF366-6B7C-42BB-8487-C0630D962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E85EACB-1C69-4256-9399-483A9C4E2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6310773-D105-4A3E-AAC2-15C13BBB7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A357608-D783-43E3-B6FD-2718F2A3E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C9834CE-45DF-4898-BBF0-FE72068F2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A7CD1C1-B03E-4778-A8AC-76E2E610C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4097E58-C450-4F81-B4B8-C9ECA80AC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7333FC-BB83-494B-B6CB-D8A889C9F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02848D1-17FB-4999-9A86-92E63E189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5C2556D-CD06-4CF0-9C45-0CC79C1B8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CAC3698-FF01-4819-8A08-AB561E00B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CF04B5D-477A-41B5-9754-081CE12C0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25D5EB-D153-496A-BE73-9A71803C1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20CE16C-F17B-462F-96AD-374B2B2DE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6AFFFB8-9D6B-483F-80B6-CE8A216B1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9125F08-2ABD-4338-8175-0408F207E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4ED8BD6-0381-4476-A603-B94C4228B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E05FD69-B459-4078-AD65-482D99A2C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EDC80A-4505-4E48-AE61-3347CF86E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10B70E6-12BD-4254-BD8A-1234A4DCD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C5B9C48-A911-4764-B4D7-215599434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7417B8A-E122-4A87-89AA-ED4791AA4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EE6D0C3-9B09-4457-9F9B-2FC62F1E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F6B13E4-0190-4F90-99A2-7815F1429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250804F-86B5-4142-A699-38CC648D7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89281BD-9BFE-48BC-ABDE-6101795F1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34847A3-BDF8-458E-A9EB-C43337E86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1837526-D479-4E93-88C3-B61ED576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05DEE2D-993B-45FF-B1B3-239F126AE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6536F7-5681-419A-A7DD-A49A40503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443CB3-957E-476F-BFE0-8CCDB7075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D091713-BB6E-4918-8792-7A327FC9C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0A3470-B63A-40EC-AEAD-8894B079C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7617421-9090-4313-975E-FB950D6D6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FA7E2B-9146-4BCD-B275-E1B8C7232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47CA672-C214-4DA1-A4C5-7EE804D21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1246A67-1E24-4F83-BE33-4422729F8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CCD56D5-CEF8-4B41-BB0E-1633C1524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BD2FEA8-ED25-45EE-B862-4D20F3E17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91DBDAF-F655-47F3-BA42-AE4760D32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B7FD25-236E-41D4-B3EF-8803A6214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F4A833-1BEE-44D6-9346-9BD98375B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2E1840-77CC-4346-8A93-83FA33EF4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19F6AB0-2A59-4061-848D-FE61632DF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16F54FD-1189-4F10-A7DF-6E6F13FE9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ADCEC9C-5C8D-4ED8-8FE7-C83C57845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3743EF7-2712-4455-84B6-1D7AF08DF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A2C2A15-0344-4A53-AACD-CCBC0BF58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C9F1C69-6547-4772-B538-01AF41233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C5B2FF6-4628-4D18-9FC8-7BC9F8FA7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F35F16A-802A-4A85-AB41-84EF9B817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A92A0B-724A-43DE-922D-79E3265C2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882F9B-3CF7-46A7-9D81-F1E2888FD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2825589-F90A-40AF-84E9-CD3E75667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A555B5-5498-42B9-B2B9-8B4620638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43FCB43-B7F2-47B6-8B2D-E1A733643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CE1976E-050F-41D5-A10A-6C300350D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5787636-040C-421A-AB25-C809FC995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7BC6CE2-E36F-4B13-9AE3-1B3068177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61A1111-6650-40B4-8E58-682E62700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5735868-A496-4477-BD52-A065C1083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5D0FE10-390F-4F58-8A0B-A8015D354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447585-9B28-485F-A879-BB2E8EE30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06C4D0-D2BD-453C-B1DF-DDC3FA79E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587F6AB-271E-4605-8C13-F9359F795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3FCD09-75B1-4DA9-87D6-43C407D15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F38D743-57EB-47B0-A871-117DC06E5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A7E2FC3-E099-4552-A22E-82E85486C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2591561-77F6-4A61-A398-1AF7A972C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95E5604-2740-4B19-8102-8AFD9B040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94996AD-A7A2-4068-9B50-51AF2C109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A26AEAE-564A-46ED-B236-16B29516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BD230A1-CE24-4955-8067-47BAB2B08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8CC1C2-42A2-4F77-933F-B5005A101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3E5525-747B-4D25-8D46-D92F857E2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33F1625-AF52-4CF1-8BB6-77E28B202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58CC72-9116-45B5-A585-808D5492F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FE84950-B7F6-4444-856F-1DA29B21E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736C44-DA8A-42BF-8F31-AA8589A51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F224AAF-E29C-4824-A7DC-DC80CEC0D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A78825D-9B5E-481C-B0F6-00898635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0A759EC-A551-48D3-A2C9-86DE52F48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1507440-E2F4-40E4-914A-D576A0F02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C2C1B07-A527-4841-BA41-894B3820D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EC2C39-96B7-4C54-8FB7-7A988C7D8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2D6E1FF-4EB6-48F7-8443-F66F10243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FC24EF-B071-47E2-9D67-7E932E9FC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940ACF-04F3-4FDB-963F-85AD298EA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60B91E6-1628-4C93-9670-49186EFD6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9CD905A-716E-4644-BA86-B8FC36AEC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36527A9-177E-4D78-82F5-B388D5004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08467F5-DC97-4CC0-B7CC-834A8951A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6BBD36-CA0B-48FC-B99E-FE0EFC50F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626873A-4C14-431B-841B-EDA14EA8D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EE1886-73A8-48EC-88DA-B02825661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DC89C4-6B1E-4D01-8397-AF25437AB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0047126-4D1D-4E0B-B127-3EF5099D3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4082A5B-BB12-410E-A185-A06EC654A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BD15515-A08B-448D-8980-A05D48ADA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375D3CD-8CE7-4F82-8CD6-3B857E648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CB47BC8-044E-43F0-8691-AA9767DC4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2EC791A-939D-492C-9B3B-DD812A806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7458F72-FD41-48F0-91C4-1D993C268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81AAD7C-9184-4F3B-9B15-7E62002CE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5246D80-CC78-420A-BB48-4E0F901B3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95857EA-991F-4440-B8D9-A70144667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%C2%A9+Copyright?OpenDocumen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F0B4D-B4D4-4901-B8F4-D640F52F0AEE}">
  <sheetPr codeName="Sheet2"/>
  <dimension ref="A1:C97"/>
  <sheetViews>
    <sheetView showGridLines="0" tabSelected="1" workbookViewId="0"/>
  </sheetViews>
  <sheetFormatPr defaultRowHeight="15" x14ac:dyDescent="0.25"/>
  <cols>
    <col min="1" max="2" width="7.7109375" style="58" customWidth="1"/>
    <col min="3" max="3" width="62.42578125" style="58" customWidth="1"/>
    <col min="4" max="4" width="25.5703125" style="58" customWidth="1"/>
    <col min="5" max="5" width="52.28515625" style="58" customWidth="1"/>
    <col min="6" max="256" width="9.140625" style="58"/>
    <col min="257" max="258" width="7.7109375" style="58" customWidth="1"/>
    <col min="259" max="259" width="60.5703125" style="58" customWidth="1"/>
    <col min="260" max="260" width="25.5703125" style="58" customWidth="1"/>
    <col min="261" max="261" width="52.28515625" style="58" customWidth="1"/>
    <col min="262" max="512" width="9.140625" style="58"/>
    <col min="513" max="514" width="7.7109375" style="58" customWidth="1"/>
    <col min="515" max="515" width="60.5703125" style="58" customWidth="1"/>
    <col min="516" max="516" width="25.5703125" style="58" customWidth="1"/>
    <col min="517" max="517" width="52.28515625" style="58" customWidth="1"/>
    <col min="518" max="768" width="9.140625" style="58"/>
    <col min="769" max="770" width="7.7109375" style="58" customWidth="1"/>
    <col min="771" max="771" width="60.5703125" style="58" customWidth="1"/>
    <col min="772" max="772" width="25.5703125" style="58" customWidth="1"/>
    <col min="773" max="773" width="52.28515625" style="58" customWidth="1"/>
    <col min="774" max="1024" width="9.140625" style="58"/>
    <col min="1025" max="1026" width="7.7109375" style="58" customWidth="1"/>
    <col min="1027" max="1027" width="60.5703125" style="58" customWidth="1"/>
    <col min="1028" max="1028" width="25.5703125" style="58" customWidth="1"/>
    <col min="1029" max="1029" width="52.28515625" style="58" customWidth="1"/>
    <col min="1030" max="1280" width="9.140625" style="58"/>
    <col min="1281" max="1282" width="7.7109375" style="58" customWidth="1"/>
    <col min="1283" max="1283" width="60.5703125" style="58" customWidth="1"/>
    <col min="1284" max="1284" width="25.5703125" style="58" customWidth="1"/>
    <col min="1285" max="1285" width="52.28515625" style="58" customWidth="1"/>
    <col min="1286" max="1536" width="9.140625" style="58"/>
    <col min="1537" max="1538" width="7.7109375" style="58" customWidth="1"/>
    <col min="1539" max="1539" width="60.5703125" style="58" customWidth="1"/>
    <col min="1540" max="1540" width="25.5703125" style="58" customWidth="1"/>
    <col min="1541" max="1541" width="52.28515625" style="58" customWidth="1"/>
    <col min="1542" max="1792" width="9.140625" style="58"/>
    <col min="1793" max="1794" width="7.7109375" style="58" customWidth="1"/>
    <col min="1795" max="1795" width="60.5703125" style="58" customWidth="1"/>
    <col min="1796" max="1796" width="25.5703125" style="58" customWidth="1"/>
    <col min="1797" max="1797" width="52.28515625" style="58" customWidth="1"/>
    <col min="1798" max="2048" width="9.140625" style="58"/>
    <col min="2049" max="2050" width="7.7109375" style="58" customWidth="1"/>
    <col min="2051" max="2051" width="60.5703125" style="58" customWidth="1"/>
    <col min="2052" max="2052" width="25.5703125" style="58" customWidth="1"/>
    <col min="2053" max="2053" width="52.28515625" style="58" customWidth="1"/>
    <col min="2054" max="2304" width="9.140625" style="58"/>
    <col min="2305" max="2306" width="7.7109375" style="58" customWidth="1"/>
    <col min="2307" max="2307" width="60.5703125" style="58" customWidth="1"/>
    <col min="2308" max="2308" width="25.5703125" style="58" customWidth="1"/>
    <col min="2309" max="2309" width="52.28515625" style="58" customWidth="1"/>
    <col min="2310" max="2560" width="9.140625" style="58"/>
    <col min="2561" max="2562" width="7.7109375" style="58" customWidth="1"/>
    <col min="2563" max="2563" width="60.5703125" style="58" customWidth="1"/>
    <col min="2564" max="2564" width="25.5703125" style="58" customWidth="1"/>
    <col min="2565" max="2565" width="52.28515625" style="58" customWidth="1"/>
    <col min="2566" max="2816" width="9.140625" style="58"/>
    <col min="2817" max="2818" width="7.7109375" style="58" customWidth="1"/>
    <col min="2819" max="2819" width="60.5703125" style="58" customWidth="1"/>
    <col min="2820" max="2820" width="25.5703125" style="58" customWidth="1"/>
    <col min="2821" max="2821" width="52.28515625" style="58" customWidth="1"/>
    <col min="2822" max="3072" width="9.140625" style="58"/>
    <col min="3073" max="3074" width="7.7109375" style="58" customWidth="1"/>
    <col min="3075" max="3075" width="60.5703125" style="58" customWidth="1"/>
    <col min="3076" max="3076" width="25.5703125" style="58" customWidth="1"/>
    <col min="3077" max="3077" width="52.28515625" style="58" customWidth="1"/>
    <col min="3078" max="3328" width="9.140625" style="58"/>
    <col min="3329" max="3330" width="7.7109375" style="58" customWidth="1"/>
    <col min="3331" max="3331" width="60.5703125" style="58" customWidth="1"/>
    <col min="3332" max="3332" width="25.5703125" style="58" customWidth="1"/>
    <col min="3333" max="3333" width="52.28515625" style="58" customWidth="1"/>
    <col min="3334" max="3584" width="9.140625" style="58"/>
    <col min="3585" max="3586" width="7.7109375" style="58" customWidth="1"/>
    <col min="3587" max="3587" width="60.5703125" style="58" customWidth="1"/>
    <col min="3588" max="3588" width="25.5703125" style="58" customWidth="1"/>
    <col min="3589" max="3589" width="52.28515625" style="58" customWidth="1"/>
    <col min="3590" max="3840" width="9.140625" style="58"/>
    <col min="3841" max="3842" width="7.7109375" style="58" customWidth="1"/>
    <col min="3843" max="3843" width="60.5703125" style="58" customWidth="1"/>
    <col min="3844" max="3844" width="25.5703125" style="58" customWidth="1"/>
    <col min="3845" max="3845" width="52.28515625" style="58" customWidth="1"/>
    <col min="3846" max="4096" width="9.140625" style="58"/>
    <col min="4097" max="4098" width="7.7109375" style="58" customWidth="1"/>
    <col min="4099" max="4099" width="60.5703125" style="58" customWidth="1"/>
    <col min="4100" max="4100" width="25.5703125" style="58" customWidth="1"/>
    <col min="4101" max="4101" width="52.28515625" style="58" customWidth="1"/>
    <col min="4102" max="4352" width="9.140625" style="58"/>
    <col min="4353" max="4354" width="7.7109375" style="58" customWidth="1"/>
    <col min="4355" max="4355" width="60.5703125" style="58" customWidth="1"/>
    <col min="4356" max="4356" width="25.5703125" style="58" customWidth="1"/>
    <col min="4357" max="4357" width="52.28515625" style="58" customWidth="1"/>
    <col min="4358" max="4608" width="9.140625" style="58"/>
    <col min="4609" max="4610" width="7.7109375" style="58" customWidth="1"/>
    <col min="4611" max="4611" width="60.5703125" style="58" customWidth="1"/>
    <col min="4612" max="4612" width="25.5703125" style="58" customWidth="1"/>
    <col min="4613" max="4613" width="52.28515625" style="58" customWidth="1"/>
    <col min="4614" max="4864" width="9.140625" style="58"/>
    <col min="4865" max="4866" width="7.7109375" style="58" customWidth="1"/>
    <col min="4867" max="4867" width="60.5703125" style="58" customWidth="1"/>
    <col min="4868" max="4868" width="25.5703125" style="58" customWidth="1"/>
    <col min="4869" max="4869" width="52.28515625" style="58" customWidth="1"/>
    <col min="4870" max="5120" width="9.140625" style="58"/>
    <col min="5121" max="5122" width="7.7109375" style="58" customWidth="1"/>
    <col min="5123" max="5123" width="60.5703125" style="58" customWidth="1"/>
    <col min="5124" max="5124" width="25.5703125" style="58" customWidth="1"/>
    <col min="5125" max="5125" width="52.28515625" style="58" customWidth="1"/>
    <col min="5126" max="5376" width="9.140625" style="58"/>
    <col min="5377" max="5378" width="7.7109375" style="58" customWidth="1"/>
    <col min="5379" max="5379" width="60.5703125" style="58" customWidth="1"/>
    <col min="5380" max="5380" width="25.5703125" style="58" customWidth="1"/>
    <col min="5381" max="5381" width="52.28515625" style="58" customWidth="1"/>
    <col min="5382" max="5632" width="9.140625" style="58"/>
    <col min="5633" max="5634" width="7.7109375" style="58" customWidth="1"/>
    <col min="5635" max="5635" width="60.5703125" style="58" customWidth="1"/>
    <col min="5636" max="5636" width="25.5703125" style="58" customWidth="1"/>
    <col min="5637" max="5637" width="52.28515625" style="58" customWidth="1"/>
    <col min="5638" max="5888" width="9.140625" style="58"/>
    <col min="5889" max="5890" width="7.7109375" style="58" customWidth="1"/>
    <col min="5891" max="5891" width="60.5703125" style="58" customWidth="1"/>
    <col min="5892" max="5892" width="25.5703125" style="58" customWidth="1"/>
    <col min="5893" max="5893" width="52.28515625" style="58" customWidth="1"/>
    <col min="5894" max="6144" width="9.140625" style="58"/>
    <col min="6145" max="6146" width="7.7109375" style="58" customWidth="1"/>
    <col min="6147" max="6147" width="60.5703125" style="58" customWidth="1"/>
    <col min="6148" max="6148" width="25.5703125" style="58" customWidth="1"/>
    <col min="6149" max="6149" width="52.28515625" style="58" customWidth="1"/>
    <col min="6150" max="6400" width="9.140625" style="58"/>
    <col min="6401" max="6402" width="7.7109375" style="58" customWidth="1"/>
    <col min="6403" max="6403" width="60.5703125" style="58" customWidth="1"/>
    <col min="6404" max="6404" width="25.5703125" style="58" customWidth="1"/>
    <col min="6405" max="6405" width="52.28515625" style="58" customWidth="1"/>
    <col min="6406" max="6656" width="9.140625" style="58"/>
    <col min="6657" max="6658" width="7.7109375" style="58" customWidth="1"/>
    <col min="6659" max="6659" width="60.5703125" style="58" customWidth="1"/>
    <col min="6660" max="6660" width="25.5703125" style="58" customWidth="1"/>
    <col min="6661" max="6661" width="52.28515625" style="58" customWidth="1"/>
    <col min="6662" max="6912" width="9.140625" style="58"/>
    <col min="6913" max="6914" width="7.7109375" style="58" customWidth="1"/>
    <col min="6915" max="6915" width="60.5703125" style="58" customWidth="1"/>
    <col min="6916" max="6916" width="25.5703125" style="58" customWidth="1"/>
    <col min="6917" max="6917" width="52.28515625" style="58" customWidth="1"/>
    <col min="6918" max="7168" width="9.140625" style="58"/>
    <col min="7169" max="7170" width="7.7109375" style="58" customWidth="1"/>
    <col min="7171" max="7171" width="60.5703125" style="58" customWidth="1"/>
    <col min="7172" max="7172" width="25.5703125" style="58" customWidth="1"/>
    <col min="7173" max="7173" width="52.28515625" style="58" customWidth="1"/>
    <col min="7174" max="7424" width="9.140625" style="58"/>
    <col min="7425" max="7426" width="7.7109375" style="58" customWidth="1"/>
    <col min="7427" max="7427" width="60.5703125" style="58" customWidth="1"/>
    <col min="7428" max="7428" width="25.5703125" style="58" customWidth="1"/>
    <col min="7429" max="7429" width="52.28515625" style="58" customWidth="1"/>
    <col min="7430" max="7680" width="9.140625" style="58"/>
    <col min="7681" max="7682" width="7.7109375" style="58" customWidth="1"/>
    <col min="7683" max="7683" width="60.5703125" style="58" customWidth="1"/>
    <col min="7684" max="7684" width="25.5703125" style="58" customWidth="1"/>
    <col min="7685" max="7685" width="52.28515625" style="58" customWidth="1"/>
    <col min="7686" max="7936" width="9.140625" style="58"/>
    <col min="7937" max="7938" width="7.7109375" style="58" customWidth="1"/>
    <col min="7939" max="7939" width="60.5703125" style="58" customWidth="1"/>
    <col min="7940" max="7940" width="25.5703125" style="58" customWidth="1"/>
    <col min="7941" max="7941" width="52.28515625" style="58" customWidth="1"/>
    <col min="7942" max="8192" width="9.140625" style="58"/>
    <col min="8193" max="8194" width="7.7109375" style="58" customWidth="1"/>
    <col min="8195" max="8195" width="60.5703125" style="58" customWidth="1"/>
    <col min="8196" max="8196" width="25.5703125" style="58" customWidth="1"/>
    <col min="8197" max="8197" width="52.28515625" style="58" customWidth="1"/>
    <col min="8198" max="8448" width="9.140625" style="58"/>
    <col min="8449" max="8450" width="7.7109375" style="58" customWidth="1"/>
    <col min="8451" max="8451" width="60.5703125" style="58" customWidth="1"/>
    <col min="8452" max="8452" width="25.5703125" style="58" customWidth="1"/>
    <col min="8453" max="8453" width="52.28515625" style="58" customWidth="1"/>
    <col min="8454" max="8704" width="9.140625" style="58"/>
    <col min="8705" max="8706" width="7.7109375" style="58" customWidth="1"/>
    <col min="8707" max="8707" width="60.5703125" style="58" customWidth="1"/>
    <col min="8708" max="8708" width="25.5703125" style="58" customWidth="1"/>
    <col min="8709" max="8709" width="52.28515625" style="58" customWidth="1"/>
    <col min="8710" max="8960" width="9.140625" style="58"/>
    <col min="8961" max="8962" width="7.7109375" style="58" customWidth="1"/>
    <col min="8963" max="8963" width="60.5703125" style="58" customWidth="1"/>
    <col min="8964" max="8964" width="25.5703125" style="58" customWidth="1"/>
    <col min="8965" max="8965" width="52.28515625" style="58" customWidth="1"/>
    <col min="8966" max="9216" width="9.140625" style="58"/>
    <col min="9217" max="9218" width="7.7109375" style="58" customWidth="1"/>
    <col min="9219" max="9219" width="60.5703125" style="58" customWidth="1"/>
    <col min="9220" max="9220" width="25.5703125" style="58" customWidth="1"/>
    <col min="9221" max="9221" width="52.28515625" style="58" customWidth="1"/>
    <col min="9222" max="9472" width="9.140625" style="58"/>
    <col min="9473" max="9474" width="7.7109375" style="58" customWidth="1"/>
    <col min="9475" max="9475" width="60.5703125" style="58" customWidth="1"/>
    <col min="9476" max="9476" width="25.5703125" style="58" customWidth="1"/>
    <col min="9477" max="9477" width="52.28515625" style="58" customWidth="1"/>
    <col min="9478" max="9728" width="9.140625" style="58"/>
    <col min="9729" max="9730" width="7.7109375" style="58" customWidth="1"/>
    <col min="9731" max="9731" width="60.5703125" style="58" customWidth="1"/>
    <col min="9732" max="9732" width="25.5703125" style="58" customWidth="1"/>
    <col min="9733" max="9733" width="52.28515625" style="58" customWidth="1"/>
    <col min="9734" max="9984" width="9.140625" style="58"/>
    <col min="9985" max="9986" width="7.7109375" style="58" customWidth="1"/>
    <col min="9987" max="9987" width="60.5703125" style="58" customWidth="1"/>
    <col min="9988" max="9988" width="25.5703125" style="58" customWidth="1"/>
    <col min="9989" max="9989" width="52.28515625" style="58" customWidth="1"/>
    <col min="9990" max="10240" width="9.140625" style="58"/>
    <col min="10241" max="10242" width="7.7109375" style="58" customWidth="1"/>
    <col min="10243" max="10243" width="60.5703125" style="58" customWidth="1"/>
    <col min="10244" max="10244" width="25.5703125" style="58" customWidth="1"/>
    <col min="10245" max="10245" width="52.28515625" style="58" customWidth="1"/>
    <col min="10246" max="10496" width="9.140625" style="58"/>
    <col min="10497" max="10498" width="7.7109375" style="58" customWidth="1"/>
    <col min="10499" max="10499" width="60.5703125" style="58" customWidth="1"/>
    <col min="10500" max="10500" width="25.5703125" style="58" customWidth="1"/>
    <col min="10501" max="10501" width="52.28515625" style="58" customWidth="1"/>
    <col min="10502" max="10752" width="9.140625" style="58"/>
    <col min="10753" max="10754" width="7.7109375" style="58" customWidth="1"/>
    <col min="10755" max="10755" width="60.5703125" style="58" customWidth="1"/>
    <col min="10756" max="10756" width="25.5703125" style="58" customWidth="1"/>
    <col min="10757" max="10757" width="52.28515625" style="58" customWidth="1"/>
    <col min="10758" max="11008" width="9.140625" style="58"/>
    <col min="11009" max="11010" width="7.7109375" style="58" customWidth="1"/>
    <col min="11011" max="11011" width="60.5703125" style="58" customWidth="1"/>
    <col min="11012" max="11012" width="25.5703125" style="58" customWidth="1"/>
    <col min="11013" max="11013" width="52.28515625" style="58" customWidth="1"/>
    <col min="11014" max="11264" width="9.140625" style="58"/>
    <col min="11265" max="11266" width="7.7109375" style="58" customWidth="1"/>
    <col min="11267" max="11267" width="60.5703125" style="58" customWidth="1"/>
    <col min="11268" max="11268" width="25.5703125" style="58" customWidth="1"/>
    <col min="11269" max="11269" width="52.28515625" style="58" customWidth="1"/>
    <col min="11270" max="11520" width="9.140625" style="58"/>
    <col min="11521" max="11522" width="7.7109375" style="58" customWidth="1"/>
    <col min="11523" max="11523" width="60.5703125" style="58" customWidth="1"/>
    <col min="11524" max="11524" width="25.5703125" style="58" customWidth="1"/>
    <col min="11525" max="11525" width="52.28515625" style="58" customWidth="1"/>
    <col min="11526" max="11776" width="9.140625" style="58"/>
    <col min="11777" max="11778" width="7.7109375" style="58" customWidth="1"/>
    <col min="11779" max="11779" width="60.5703125" style="58" customWidth="1"/>
    <col min="11780" max="11780" width="25.5703125" style="58" customWidth="1"/>
    <col min="11781" max="11781" width="52.28515625" style="58" customWidth="1"/>
    <col min="11782" max="12032" width="9.140625" style="58"/>
    <col min="12033" max="12034" width="7.7109375" style="58" customWidth="1"/>
    <col min="12035" max="12035" width="60.5703125" style="58" customWidth="1"/>
    <col min="12036" max="12036" width="25.5703125" style="58" customWidth="1"/>
    <col min="12037" max="12037" width="52.28515625" style="58" customWidth="1"/>
    <col min="12038" max="12288" width="9.140625" style="58"/>
    <col min="12289" max="12290" width="7.7109375" style="58" customWidth="1"/>
    <col min="12291" max="12291" width="60.5703125" style="58" customWidth="1"/>
    <col min="12292" max="12292" width="25.5703125" style="58" customWidth="1"/>
    <col min="12293" max="12293" width="52.28515625" style="58" customWidth="1"/>
    <col min="12294" max="12544" width="9.140625" style="58"/>
    <col min="12545" max="12546" width="7.7109375" style="58" customWidth="1"/>
    <col min="12547" max="12547" width="60.5703125" style="58" customWidth="1"/>
    <col min="12548" max="12548" width="25.5703125" style="58" customWidth="1"/>
    <col min="12549" max="12549" width="52.28515625" style="58" customWidth="1"/>
    <col min="12550" max="12800" width="9.140625" style="58"/>
    <col min="12801" max="12802" width="7.7109375" style="58" customWidth="1"/>
    <col min="12803" max="12803" width="60.5703125" style="58" customWidth="1"/>
    <col min="12804" max="12804" width="25.5703125" style="58" customWidth="1"/>
    <col min="12805" max="12805" width="52.28515625" style="58" customWidth="1"/>
    <col min="12806" max="13056" width="9.140625" style="58"/>
    <col min="13057" max="13058" width="7.7109375" style="58" customWidth="1"/>
    <col min="13059" max="13059" width="60.5703125" style="58" customWidth="1"/>
    <col min="13060" max="13060" width="25.5703125" style="58" customWidth="1"/>
    <col min="13061" max="13061" width="52.28515625" style="58" customWidth="1"/>
    <col min="13062" max="13312" width="9.140625" style="58"/>
    <col min="13313" max="13314" width="7.7109375" style="58" customWidth="1"/>
    <col min="13315" max="13315" width="60.5703125" style="58" customWidth="1"/>
    <col min="13316" max="13316" width="25.5703125" style="58" customWidth="1"/>
    <col min="13317" max="13317" width="52.28515625" style="58" customWidth="1"/>
    <col min="13318" max="13568" width="9.140625" style="58"/>
    <col min="13569" max="13570" width="7.7109375" style="58" customWidth="1"/>
    <col min="13571" max="13571" width="60.5703125" style="58" customWidth="1"/>
    <col min="13572" max="13572" width="25.5703125" style="58" customWidth="1"/>
    <col min="13573" max="13573" width="52.28515625" style="58" customWidth="1"/>
    <col min="13574" max="13824" width="9.140625" style="58"/>
    <col min="13825" max="13826" width="7.7109375" style="58" customWidth="1"/>
    <col min="13827" max="13827" width="60.5703125" style="58" customWidth="1"/>
    <col min="13828" max="13828" width="25.5703125" style="58" customWidth="1"/>
    <col min="13829" max="13829" width="52.28515625" style="58" customWidth="1"/>
    <col min="13830" max="14080" width="9.140625" style="58"/>
    <col min="14081" max="14082" width="7.7109375" style="58" customWidth="1"/>
    <col min="14083" max="14083" width="60.5703125" style="58" customWidth="1"/>
    <col min="14084" max="14084" width="25.5703125" style="58" customWidth="1"/>
    <col min="14085" max="14085" width="52.28515625" style="58" customWidth="1"/>
    <col min="14086" max="14336" width="9.140625" style="58"/>
    <col min="14337" max="14338" width="7.7109375" style="58" customWidth="1"/>
    <col min="14339" max="14339" width="60.5703125" style="58" customWidth="1"/>
    <col min="14340" max="14340" width="25.5703125" style="58" customWidth="1"/>
    <col min="14341" max="14341" width="52.28515625" style="58" customWidth="1"/>
    <col min="14342" max="14592" width="9.140625" style="58"/>
    <col min="14593" max="14594" width="7.7109375" style="58" customWidth="1"/>
    <col min="14595" max="14595" width="60.5703125" style="58" customWidth="1"/>
    <col min="14596" max="14596" width="25.5703125" style="58" customWidth="1"/>
    <col min="14597" max="14597" width="52.28515625" style="58" customWidth="1"/>
    <col min="14598" max="14848" width="9.140625" style="58"/>
    <col min="14849" max="14850" width="7.7109375" style="58" customWidth="1"/>
    <col min="14851" max="14851" width="60.5703125" style="58" customWidth="1"/>
    <col min="14852" max="14852" width="25.5703125" style="58" customWidth="1"/>
    <col min="14853" max="14853" width="52.28515625" style="58" customWidth="1"/>
    <col min="14854" max="15104" width="9.140625" style="58"/>
    <col min="15105" max="15106" width="7.7109375" style="58" customWidth="1"/>
    <col min="15107" max="15107" width="60.5703125" style="58" customWidth="1"/>
    <col min="15108" max="15108" width="25.5703125" style="58" customWidth="1"/>
    <col min="15109" max="15109" width="52.28515625" style="58" customWidth="1"/>
    <col min="15110" max="15360" width="9.140625" style="58"/>
    <col min="15361" max="15362" width="7.7109375" style="58" customWidth="1"/>
    <col min="15363" max="15363" width="60.5703125" style="58" customWidth="1"/>
    <col min="15364" max="15364" width="25.5703125" style="58" customWidth="1"/>
    <col min="15365" max="15365" width="52.28515625" style="58" customWidth="1"/>
    <col min="15366" max="15616" width="9.140625" style="58"/>
    <col min="15617" max="15618" width="7.7109375" style="58" customWidth="1"/>
    <col min="15619" max="15619" width="60.5703125" style="58" customWidth="1"/>
    <col min="15620" max="15620" width="25.5703125" style="58" customWidth="1"/>
    <col min="15621" max="15621" width="52.28515625" style="58" customWidth="1"/>
    <col min="15622" max="15872" width="9.140625" style="58"/>
    <col min="15873" max="15874" width="7.7109375" style="58" customWidth="1"/>
    <col min="15875" max="15875" width="60.5703125" style="58" customWidth="1"/>
    <col min="15876" max="15876" width="25.5703125" style="58" customWidth="1"/>
    <col min="15877" max="15877" width="52.28515625" style="58" customWidth="1"/>
    <col min="15878" max="16128" width="9.140625" style="58"/>
    <col min="16129" max="16130" width="7.7109375" style="58" customWidth="1"/>
    <col min="16131" max="16131" width="60.5703125" style="58" customWidth="1"/>
    <col min="16132" max="16132" width="25.5703125" style="58" customWidth="1"/>
    <col min="16133" max="16133" width="52.28515625" style="58" customWidth="1"/>
    <col min="16134" max="16384" width="9.140625" style="58"/>
  </cols>
  <sheetData>
    <row r="1" spans="1:3" ht="60" customHeight="1" x14ac:dyDescent="0.25">
      <c r="A1" s="3" t="s">
        <v>84</v>
      </c>
      <c r="B1" s="3"/>
      <c r="C1" s="3"/>
    </row>
    <row r="2" spans="1:3" ht="19.5" customHeight="1" x14ac:dyDescent="0.25">
      <c r="A2" s="6" t="s">
        <v>210</v>
      </c>
    </row>
    <row r="3" spans="1:3" ht="12.75" customHeight="1" x14ac:dyDescent="0.25">
      <c r="A3" s="1" t="s">
        <v>284</v>
      </c>
    </row>
    <row r="4" spans="1:3" ht="12.75" customHeight="1" x14ac:dyDescent="0.25"/>
    <row r="5" spans="1:3" ht="12.75" customHeight="1" x14ac:dyDescent="0.25">
      <c r="B5" s="7" t="s">
        <v>95</v>
      </c>
    </row>
    <row r="6" spans="1:3" ht="12.75" customHeight="1" x14ac:dyDescent="0.25">
      <c r="B6" s="8" t="s">
        <v>96</v>
      </c>
    </row>
    <row r="7" spans="1:3" ht="12.75" customHeight="1" x14ac:dyDescent="0.25">
      <c r="A7" s="9"/>
      <c r="B7" s="17">
        <v>8.1</v>
      </c>
      <c r="C7" s="18" t="s">
        <v>112</v>
      </c>
    </row>
    <row r="8" spans="1:3" ht="12.75" customHeight="1" x14ac:dyDescent="0.25">
      <c r="A8" s="9"/>
      <c r="B8" s="17">
        <v>8.1999999999999993</v>
      </c>
      <c r="C8" s="18" t="s">
        <v>113</v>
      </c>
    </row>
    <row r="9" spans="1:3" ht="12.75" customHeight="1" x14ac:dyDescent="0.25">
      <c r="A9" s="9"/>
      <c r="B9" s="17">
        <v>8.3000000000000007</v>
      </c>
      <c r="C9" s="18" t="s">
        <v>114</v>
      </c>
    </row>
    <row r="10" spans="1:3" ht="12.75" customHeight="1" x14ac:dyDescent="0.25">
      <c r="A10" s="9"/>
      <c r="B10" s="17">
        <v>8.4</v>
      </c>
      <c r="C10" s="18" t="s">
        <v>115</v>
      </c>
    </row>
    <row r="11" spans="1:3" ht="12.75" customHeight="1" x14ac:dyDescent="0.25">
      <c r="A11" s="9"/>
      <c r="B11" s="17">
        <v>8.5</v>
      </c>
      <c r="C11" s="18" t="s">
        <v>116</v>
      </c>
    </row>
    <row r="12" spans="1:3" ht="12.75" customHeight="1" x14ac:dyDescent="0.25">
      <c r="B12" s="17">
        <v>8.6</v>
      </c>
      <c r="C12" s="18" t="s">
        <v>117</v>
      </c>
    </row>
    <row r="13" spans="1:3" ht="12.75" customHeight="1" x14ac:dyDescent="0.25">
      <c r="B13" s="17">
        <v>8.6999999999999993</v>
      </c>
      <c r="C13" s="18" t="s">
        <v>111</v>
      </c>
    </row>
    <row r="14" spans="1:3" ht="12.75" customHeight="1" x14ac:dyDescent="0.25">
      <c r="B14" s="17">
        <v>8.8000000000000007</v>
      </c>
      <c r="C14" s="18" t="s">
        <v>118</v>
      </c>
    </row>
    <row r="15" spans="1:3" ht="12.75" customHeight="1" x14ac:dyDescent="0.25">
      <c r="B15" s="17">
        <v>8.9</v>
      </c>
      <c r="C15" s="18" t="s">
        <v>119</v>
      </c>
    </row>
    <row r="16" spans="1:3" ht="12.75" customHeight="1" x14ac:dyDescent="0.25">
      <c r="B16" s="57" t="s">
        <v>121</v>
      </c>
      <c r="C16" s="18" t="s">
        <v>120</v>
      </c>
    </row>
    <row r="17" spans="2:3" ht="12.75" customHeight="1" x14ac:dyDescent="0.25">
      <c r="B17" s="17">
        <v>8.11</v>
      </c>
      <c r="C17" s="18" t="s">
        <v>122</v>
      </c>
    </row>
    <row r="18" spans="2:3" ht="12.75" customHeight="1" x14ac:dyDescent="0.25">
      <c r="B18" s="17">
        <v>8.1199999999999992</v>
      </c>
      <c r="C18" s="18" t="s">
        <v>123</v>
      </c>
    </row>
    <row r="19" spans="2:3" ht="12.75" customHeight="1" x14ac:dyDescent="0.25">
      <c r="B19" s="17">
        <v>8.1300000000000008</v>
      </c>
      <c r="C19" s="18" t="s">
        <v>124</v>
      </c>
    </row>
    <row r="20" spans="2:3" ht="12.75" customHeight="1" x14ac:dyDescent="0.25">
      <c r="B20" s="17">
        <v>8.14</v>
      </c>
      <c r="C20" s="18" t="s">
        <v>125</v>
      </c>
    </row>
    <row r="21" spans="2:3" ht="12.75" customHeight="1" x14ac:dyDescent="0.25">
      <c r="B21" s="17">
        <v>8.15</v>
      </c>
      <c r="C21" s="18" t="s">
        <v>126</v>
      </c>
    </row>
    <row r="22" spans="2:3" ht="12.75" customHeight="1" x14ac:dyDescent="0.25">
      <c r="B22" s="17">
        <v>8.16</v>
      </c>
      <c r="C22" s="18" t="s">
        <v>127</v>
      </c>
    </row>
    <row r="23" spans="2:3" ht="12.75" customHeight="1" x14ac:dyDescent="0.25">
      <c r="B23" s="17">
        <v>8.17</v>
      </c>
      <c r="C23" s="18" t="s">
        <v>128</v>
      </c>
    </row>
    <row r="24" spans="2:3" ht="12.75" customHeight="1" x14ac:dyDescent="0.25">
      <c r="B24" s="17">
        <v>8.18</v>
      </c>
      <c r="C24" s="18" t="s">
        <v>129</v>
      </c>
    </row>
    <row r="25" spans="2:3" ht="12.75" customHeight="1" x14ac:dyDescent="0.25">
      <c r="B25" s="17">
        <v>8.19</v>
      </c>
      <c r="C25" s="18" t="s">
        <v>130</v>
      </c>
    </row>
    <row r="26" spans="2:3" ht="12.75" customHeight="1" x14ac:dyDescent="0.25">
      <c r="B26" s="57" t="s">
        <v>132</v>
      </c>
      <c r="C26" s="18" t="s">
        <v>131</v>
      </c>
    </row>
    <row r="27" spans="2:3" ht="12.75" customHeight="1" x14ac:dyDescent="0.25">
      <c r="B27" s="17">
        <v>8.2100000000000009</v>
      </c>
      <c r="C27" s="18" t="s">
        <v>133</v>
      </c>
    </row>
    <row r="28" spans="2:3" ht="12.75" customHeight="1" x14ac:dyDescent="0.25">
      <c r="B28" s="17">
        <v>8.2200000000000006</v>
      </c>
      <c r="C28" s="18" t="s">
        <v>134</v>
      </c>
    </row>
    <row r="29" spans="2:3" ht="12.75" customHeight="1" x14ac:dyDescent="0.25">
      <c r="B29" s="17">
        <v>8.23</v>
      </c>
      <c r="C29" s="18" t="s">
        <v>135</v>
      </c>
    </row>
    <row r="30" spans="2:3" ht="12.75" customHeight="1" x14ac:dyDescent="0.25">
      <c r="B30" s="17">
        <v>8.24</v>
      </c>
      <c r="C30" s="18" t="s">
        <v>136</v>
      </c>
    </row>
    <row r="31" spans="2:3" ht="12.75" customHeight="1" x14ac:dyDescent="0.25">
      <c r="B31" s="17">
        <v>8.25</v>
      </c>
      <c r="C31" s="18" t="s">
        <v>137</v>
      </c>
    </row>
    <row r="32" spans="2:3" ht="12.75" customHeight="1" x14ac:dyDescent="0.25">
      <c r="B32" s="17">
        <v>8.26</v>
      </c>
      <c r="C32" s="18" t="s">
        <v>138</v>
      </c>
    </row>
    <row r="33" spans="2:3" ht="12.75" customHeight="1" x14ac:dyDescent="0.25">
      <c r="B33" s="17">
        <v>8.27</v>
      </c>
      <c r="C33" s="18" t="s">
        <v>139</v>
      </c>
    </row>
    <row r="34" spans="2:3" ht="12.75" customHeight="1" x14ac:dyDescent="0.25">
      <c r="B34" s="17">
        <v>8.2799999999999994</v>
      </c>
      <c r="C34" s="18" t="s">
        <v>140</v>
      </c>
    </row>
    <row r="35" spans="2:3" ht="12.75" customHeight="1" x14ac:dyDescent="0.25">
      <c r="B35" s="17">
        <v>8.2899999999999991</v>
      </c>
      <c r="C35" s="18" t="s">
        <v>141</v>
      </c>
    </row>
    <row r="36" spans="2:3" ht="12.75" customHeight="1" x14ac:dyDescent="0.25">
      <c r="B36" s="57" t="s">
        <v>143</v>
      </c>
      <c r="C36" s="18" t="s">
        <v>142</v>
      </c>
    </row>
    <row r="37" spans="2:3" ht="12.75" customHeight="1" x14ac:dyDescent="0.25">
      <c r="B37" s="17">
        <v>8.31</v>
      </c>
      <c r="C37" s="18" t="s">
        <v>144</v>
      </c>
    </row>
    <row r="38" spans="2:3" ht="12.75" customHeight="1" x14ac:dyDescent="0.25">
      <c r="B38" s="17">
        <v>8.32</v>
      </c>
      <c r="C38" s="18" t="s">
        <v>145</v>
      </c>
    </row>
    <row r="39" spans="2:3" ht="12.75" customHeight="1" x14ac:dyDescent="0.25">
      <c r="B39" s="17">
        <v>8.33</v>
      </c>
      <c r="C39" s="18" t="s">
        <v>146</v>
      </c>
    </row>
    <row r="40" spans="2:3" ht="12.75" customHeight="1" x14ac:dyDescent="0.25">
      <c r="B40" s="17">
        <v>8.34</v>
      </c>
      <c r="C40" s="18" t="s">
        <v>147</v>
      </c>
    </row>
    <row r="41" spans="2:3" ht="12.75" customHeight="1" x14ac:dyDescent="0.25">
      <c r="B41" s="17">
        <v>8.35</v>
      </c>
      <c r="C41" s="18" t="s">
        <v>148</v>
      </c>
    </row>
    <row r="42" spans="2:3" ht="12.75" customHeight="1" x14ac:dyDescent="0.25">
      <c r="B42" s="17">
        <v>8.36</v>
      </c>
      <c r="C42" s="18" t="s">
        <v>149</v>
      </c>
    </row>
    <row r="43" spans="2:3" ht="12.75" customHeight="1" x14ac:dyDescent="0.25">
      <c r="B43" s="17">
        <v>8.3699999999999992</v>
      </c>
      <c r="C43" s="18" t="s">
        <v>150</v>
      </c>
    </row>
    <row r="44" spans="2:3" ht="12.75" customHeight="1" x14ac:dyDescent="0.25">
      <c r="B44" s="17">
        <v>8.3800000000000008</v>
      </c>
      <c r="C44" s="18" t="s">
        <v>151</v>
      </c>
    </row>
    <row r="45" spans="2:3" ht="12.75" customHeight="1" x14ac:dyDescent="0.25">
      <c r="B45" s="17">
        <v>8.39</v>
      </c>
      <c r="C45" s="18" t="s">
        <v>152</v>
      </c>
    </row>
    <row r="46" spans="2:3" ht="12.75" customHeight="1" x14ac:dyDescent="0.25">
      <c r="B46" s="57" t="s">
        <v>154</v>
      </c>
      <c r="C46" s="18" t="s">
        <v>153</v>
      </c>
    </row>
    <row r="47" spans="2:3" ht="12.75" customHeight="1" x14ac:dyDescent="0.25">
      <c r="B47" s="17">
        <v>8.41</v>
      </c>
      <c r="C47" s="18" t="s">
        <v>155</v>
      </c>
    </row>
    <row r="48" spans="2:3" ht="12.75" customHeight="1" x14ac:dyDescent="0.25">
      <c r="B48" s="17">
        <v>8.42</v>
      </c>
      <c r="C48" s="18" t="s">
        <v>156</v>
      </c>
    </row>
    <row r="49" spans="2:3" ht="12.75" customHeight="1" x14ac:dyDescent="0.25">
      <c r="B49" s="17">
        <v>8.43</v>
      </c>
      <c r="C49" s="18" t="s">
        <v>157</v>
      </c>
    </row>
    <row r="50" spans="2:3" ht="12.75" customHeight="1" x14ac:dyDescent="0.25">
      <c r="B50" s="17">
        <v>8.44</v>
      </c>
      <c r="C50" s="18" t="s">
        <v>158</v>
      </c>
    </row>
    <row r="51" spans="2:3" ht="12.75" customHeight="1" x14ac:dyDescent="0.25">
      <c r="B51" s="17">
        <v>8.4499999999999993</v>
      </c>
      <c r="C51" s="18" t="s">
        <v>159</v>
      </c>
    </row>
    <row r="52" spans="2:3" ht="12.75" customHeight="1" x14ac:dyDescent="0.25">
      <c r="B52" s="17">
        <v>8.4600000000000009</v>
      </c>
      <c r="C52" s="18" t="s">
        <v>160</v>
      </c>
    </row>
    <row r="53" spans="2:3" ht="12.75" customHeight="1" x14ac:dyDescent="0.25">
      <c r="B53" s="17">
        <v>8.4700000000000006</v>
      </c>
      <c r="C53" s="18" t="s">
        <v>161</v>
      </c>
    </row>
    <row r="54" spans="2:3" ht="12.75" customHeight="1" x14ac:dyDescent="0.25">
      <c r="B54" s="17">
        <v>8.48</v>
      </c>
      <c r="C54" s="18" t="s">
        <v>162</v>
      </c>
    </row>
    <row r="55" spans="2:3" ht="12.75" customHeight="1" x14ac:dyDescent="0.25">
      <c r="B55" s="17">
        <v>8.49</v>
      </c>
      <c r="C55" s="18" t="s">
        <v>163</v>
      </c>
    </row>
    <row r="56" spans="2:3" ht="12.75" customHeight="1" x14ac:dyDescent="0.25">
      <c r="B56" s="57" t="s">
        <v>165</v>
      </c>
      <c r="C56" s="18" t="s">
        <v>164</v>
      </c>
    </row>
    <row r="57" spans="2:3" ht="12.75" customHeight="1" x14ac:dyDescent="0.25">
      <c r="B57" s="17">
        <v>8.51</v>
      </c>
      <c r="C57" s="18" t="s">
        <v>166</v>
      </c>
    </row>
    <row r="58" spans="2:3" ht="12.75" customHeight="1" x14ac:dyDescent="0.25">
      <c r="B58" s="17">
        <v>8.52</v>
      </c>
      <c r="C58" s="18" t="s">
        <v>167</v>
      </c>
    </row>
    <row r="59" spans="2:3" ht="12.75" customHeight="1" x14ac:dyDescent="0.25">
      <c r="B59" s="17">
        <v>8.5299999999999994</v>
      </c>
      <c r="C59" s="18" t="s">
        <v>168</v>
      </c>
    </row>
    <row r="60" spans="2:3" ht="12.75" customHeight="1" x14ac:dyDescent="0.25">
      <c r="B60" s="17">
        <v>8.5399999999999991</v>
      </c>
      <c r="C60" s="18" t="s">
        <v>169</v>
      </c>
    </row>
    <row r="61" spans="2:3" ht="12.75" customHeight="1" x14ac:dyDescent="0.25">
      <c r="B61" s="17">
        <v>8.5500000000000007</v>
      </c>
      <c r="C61" s="18" t="s">
        <v>170</v>
      </c>
    </row>
    <row r="62" spans="2:3" ht="12.75" customHeight="1" x14ac:dyDescent="0.25">
      <c r="B62" s="17">
        <v>8.56</v>
      </c>
      <c r="C62" s="18" t="s">
        <v>171</v>
      </c>
    </row>
    <row r="63" spans="2:3" ht="12.75" customHeight="1" x14ac:dyDescent="0.25">
      <c r="B63" s="17">
        <v>8.57</v>
      </c>
      <c r="C63" s="18" t="s">
        <v>172</v>
      </c>
    </row>
    <row r="64" spans="2:3" ht="12.75" customHeight="1" x14ac:dyDescent="0.25">
      <c r="B64" s="17">
        <v>8.58</v>
      </c>
      <c r="C64" s="18" t="s">
        <v>173</v>
      </c>
    </row>
    <row r="65" spans="2:3" ht="12.75" customHeight="1" x14ac:dyDescent="0.25">
      <c r="B65" s="17">
        <v>8.59</v>
      </c>
      <c r="C65" s="18" t="s">
        <v>174</v>
      </c>
    </row>
    <row r="66" spans="2:3" ht="12.75" customHeight="1" x14ac:dyDescent="0.25">
      <c r="B66" s="57" t="s">
        <v>176</v>
      </c>
      <c r="C66" s="18" t="s">
        <v>175</v>
      </c>
    </row>
    <row r="67" spans="2:3" ht="12.75" customHeight="1" x14ac:dyDescent="0.25">
      <c r="B67" s="17">
        <v>8.61</v>
      </c>
      <c r="C67" s="18" t="s">
        <v>204</v>
      </c>
    </row>
    <row r="68" spans="2:3" ht="12.75" customHeight="1" x14ac:dyDescent="0.25">
      <c r="B68" s="17">
        <v>8.6199999999999992</v>
      </c>
      <c r="C68" s="18" t="s">
        <v>177</v>
      </c>
    </row>
    <row r="69" spans="2:3" ht="12.75" customHeight="1" x14ac:dyDescent="0.25">
      <c r="B69" s="17">
        <v>8.6300000000000008</v>
      </c>
      <c r="C69" s="18" t="s">
        <v>178</v>
      </c>
    </row>
    <row r="70" spans="2:3" ht="12.75" customHeight="1" x14ac:dyDescent="0.25">
      <c r="B70" s="17">
        <v>8.64</v>
      </c>
      <c r="C70" s="18" t="s">
        <v>179</v>
      </c>
    </row>
    <row r="71" spans="2:3" ht="12.75" customHeight="1" x14ac:dyDescent="0.25">
      <c r="B71" s="17">
        <v>8.65</v>
      </c>
      <c r="C71" s="18" t="s">
        <v>180</v>
      </c>
    </row>
    <row r="72" spans="2:3" ht="12.75" customHeight="1" x14ac:dyDescent="0.25">
      <c r="B72" s="17">
        <v>8.66</v>
      </c>
      <c r="C72" s="18" t="s">
        <v>181</v>
      </c>
    </row>
    <row r="73" spans="2:3" ht="12.75" customHeight="1" x14ac:dyDescent="0.25">
      <c r="B73" s="17">
        <v>8.67</v>
      </c>
      <c r="C73" s="18" t="s">
        <v>182</v>
      </c>
    </row>
    <row r="74" spans="2:3" ht="12.75" customHeight="1" x14ac:dyDescent="0.25">
      <c r="B74" s="17">
        <v>8.68</v>
      </c>
      <c r="C74" s="18" t="s">
        <v>183</v>
      </c>
    </row>
    <row r="75" spans="2:3" ht="12.75" customHeight="1" x14ac:dyDescent="0.25">
      <c r="B75" s="17">
        <v>8.69</v>
      </c>
      <c r="C75" s="18" t="s">
        <v>184</v>
      </c>
    </row>
    <row r="76" spans="2:3" ht="12.75" customHeight="1" x14ac:dyDescent="0.25">
      <c r="B76" s="57" t="s">
        <v>186</v>
      </c>
      <c r="C76" s="18" t="s">
        <v>185</v>
      </c>
    </row>
    <row r="77" spans="2:3" ht="12.75" customHeight="1" x14ac:dyDescent="0.25">
      <c r="B77" s="17">
        <v>8.7100000000000009</v>
      </c>
      <c r="C77" s="18" t="s">
        <v>187</v>
      </c>
    </row>
    <row r="78" spans="2:3" ht="12.75" customHeight="1" x14ac:dyDescent="0.25">
      <c r="B78" s="17">
        <v>8.7200000000000006</v>
      </c>
      <c r="C78" s="18" t="s">
        <v>188</v>
      </c>
    </row>
    <row r="79" spans="2:3" ht="12.75" customHeight="1" x14ac:dyDescent="0.25">
      <c r="B79" s="17">
        <v>8.73</v>
      </c>
      <c r="C79" s="18" t="s">
        <v>189</v>
      </c>
    </row>
    <row r="80" spans="2:3" ht="12.75" customHeight="1" x14ac:dyDescent="0.25">
      <c r="B80" s="17">
        <v>8.74</v>
      </c>
      <c r="C80" s="18" t="s">
        <v>190</v>
      </c>
    </row>
    <row r="81" spans="2:3" ht="12.75" customHeight="1" x14ac:dyDescent="0.25">
      <c r="B81" s="17">
        <v>8.75</v>
      </c>
      <c r="C81" s="18" t="s">
        <v>191</v>
      </c>
    </row>
    <row r="82" spans="2:3" ht="12.75" customHeight="1" x14ac:dyDescent="0.25">
      <c r="B82" s="17">
        <v>8.76</v>
      </c>
      <c r="C82" s="18" t="s">
        <v>192</v>
      </c>
    </row>
    <row r="83" spans="2:3" ht="12.75" customHeight="1" x14ac:dyDescent="0.25">
      <c r="B83" s="17">
        <v>8.77</v>
      </c>
      <c r="C83" s="18" t="s">
        <v>193</v>
      </c>
    </row>
    <row r="84" spans="2:3" ht="12.75" customHeight="1" x14ac:dyDescent="0.25">
      <c r="B84" s="17">
        <v>8.7799999999999994</v>
      </c>
      <c r="C84" s="18" t="s">
        <v>194</v>
      </c>
    </row>
    <row r="85" spans="2:3" ht="12.75" customHeight="1" x14ac:dyDescent="0.25">
      <c r="B85" s="17">
        <v>8.7899999999999991</v>
      </c>
      <c r="C85" s="18" t="s">
        <v>195</v>
      </c>
    </row>
    <row r="86" spans="2:3" x14ac:dyDescent="0.25">
      <c r="B86" s="10"/>
      <c r="C86" s="11"/>
    </row>
    <row r="87" spans="2:3" x14ac:dyDescent="0.25">
      <c r="B87" s="59"/>
      <c r="C87" s="59"/>
    </row>
    <row r="88" spans="2:3" ht="15.75" x14ac:dyDescent="0.25">
      <c r="B88" s="12" t="s">
        <v>97</v>
      </c>
      <c r="C88" s="13"/>
    </row>
    <row r="89" spans="2:3" ht="15.75" x14ac:dyDescent="0.25">
      <c r="B89" s="7"/>
      <c r="C89" s="59"/>
    </row>
    <row r="90" spans="2:3" x14ac:dyDescent="0.25">
      <c r="B90" s="14"/>
      <c r="C90" s="59"/>
    </row>
    <row r="91" spans="2:3" x14ac:dyDescent="0.25">
      <c r="B91" s="14"/>
      <c r="C91" s="59"/>
    </row>
    <row r="92" spans="2:3" ht="15.75" x14ac:dyDescent="0.25">
      <c r="B92" s="15" t="s">
        <v>98</v>
      </c>
      <c r="C92" s="59"/>
    </row>
    <row r="93" spans="2:3" x14ac:dyDescent="0.25">
      <c r="B93" s="16"/>
      <c r="C93" s="16"/>
    </row>
    <row r="94" spans="2:3" ht="21.95" customHeight="1" x14ac:dyDescent="0.25">
      <c r="B94" s="139" t="s">
        <v>99</v>
      </c>
      <c r="C94" s="139"/>
    </row>
    <row r="95" spans="2:3" x14ac:dyDescent="0.25">
      <c r="B95" s="16"/>
      <c r="C95" s="16"/>
    </row>
    <row r="96" spans="2:3" x14ac:dyDescent="0.25">
      <c r="B96" s="16"/>
      <c r="C96" s="16"/>
    </row>
    <row r="97" spans="2:3" x14ac:dyDescent="0.25">
      <c r="B97" s="140" t="s">
        <v>205</v>
      </c>
      <c r="C97" s="140"/>
    </row>
  </sheetData>
  <mergeCells count="2">
    <mergeCell ref="B94:C94"/>
    <mergeCell ref="B97:C97"/>
  </mergeCells>
  <hyperlinks>
    <hyperlink ref="B24:C24" r:id="rId1" display="© Commonwealth of Australia &lt;&lt;yyyy&gt;&gt;" xr:uid="{9EEE2743-77F5-45A1-96A7-47B8C820A0FC}"/>
    <hyperlink ref="B88:C88" r:id="rId2" display="More information available from the ABS web site" xr:uid="{22D831F8-F0AF-4F30-929C-A98A832A0909}"/>
    <hyperlink ref="B97:C97" r:id="rId3" display="© Commonwealth of Australia &lt;&lt;yyyy&gt;&gt;" xr:uid="{39C3C71C-9612-4597-9D45-682D6AB0329E}"/>
    <hyperlink ref="B7" location="'Table 8.1'!A1" display="8.1" xr:uid="{1EF827F8-DC63-4B84-8A14-81FD4671D0CD}"/>
    <hyperlink ref="B8" location="'Table 8.2'!A1" display="8.2" xr:uid="{713B2A6C-C80F-4B42-BA89-1DD43E758338}"/>
    <hyperlink ref="B9" location="'Table 8.3'!A1" display="8.3" xr:uid="{D8E4728A-2BA4-4B37-A36E-88E4CE62FB55}"/>
    <hyperlink ref="B10" location="'Table 8.4'!A1" display="8.4" xr:uid="{A6D2A443-0374-4773-AE41-34D9B0FADC0D}"/>
    <hyperlink ref="B11" location="'Table 8.5'!A1" display="8.5" xr:uid="{F22E8ACB-9339-47DC-9B43-ADCAC1E78DDE}"/>
    <hyperlink ref="B12" location="'Table 8.6'!A1" display="8.6" xr:uid="{9EB35BD4-6C22-4795-B7CD-087EFDD351A5}"/>
    <hyperlink ref="B13" location="'Table 8.7'!A1" display="8.7" xr:uid="{014DBEE9-A5F7-49B8-B283-1C6164685A7E}"/>
    <hyperlink ref="B14" location="'Table 8.8'!A1" display="8.8" xr:uid="{299B4F58-202A-4DBE-B616-C6F90D34A760}"/>
    <hyperlink ref="B15" location="'Table 8.9'!A1" display="8.9" xr:uid="{5CFF4BDA-75FB-410A-ADED-213E5BF20F8B}"/>
    <hyperlink ref="B16" location="'Table 8.10'!A1" display="8.10" xr:uid="{F4643859-7625-41E2-9A3A-21C81096294E}"/>
    <hyperlink ref="B17" location="'Table 8.11'!A1" display="8.11" xr:uid="{7BC8EC7B-2D0C-4C17-8DDF-14D13BD9723C}"/>
    <hyperlink ref="B18" location="'Table 8.12'!A1" display="8.12" xr:uid="{28CC8727-1C6E-481B-A34D-730327E5B1C6}"/>
    <hyperlink ref="B19" location="'Table 8.13'!A1" display="8.13" xr:uid="{ADED85B5-3839-43F3-BAB1-AB7AE0C19F66}"/>
    <hyperlink ref="B20" location="'Table 8.14'!A1" display="8.14" xr:uid="{B07800DA-520C-4691-B18B-4482872A7903}"/>
    <hyperlink ref="B21" location="'Table 8.15'!A1" display="8.15" xr:uid="{E0C4A070-E274-4947-9CF7-E1C26720333B}"/>
    <hyperlink ref="B22" location="'Table 8.16'!A1" display="8.16" xr:uid="{8E6537C9-7BA4-4097-A30E-F5DB1F5ED950}"/>
    <hyperlink ref="B23" location="'Table 8.17'!A1" display="8.17" xr:uid="{D386CF17-7229-4C9D-AD73-BD89C1E4518F}"/>
    <hyperlink ref="B24" location="'Table 8.18'!A1" display="8.18" xr:uid="{F9DD8777-3356-41BA-929A-23438A6CFCDC}"/>
    <hyperlink ref="B25" location="'Table 8.19'!A1" display="8.19" xr:uid="{864F99D8-332E-423B-A041-C9F573D9204F}"/>
    <hyperlink ref="B26" location="'Table 8.20'!A1" display="8.20" xr:uid="{69B33279-74CB-4E45-9222-CC125410449A}"/>
    <hyperlink ref="B27" location="'Table 8.21'!A1" display="8.21" xr:uid="{23624685-29A0-4AEB-9559-0F9972D620C7}"/>
    <hyperlink ref="B28" location="'Table 8.22'!A1" display="8.22" xr:uid="{219B91E0-CC91-4E40-9744-C4B9FC88F02F}"/>
    <hyperlink ref="B29" location="'Table 8.23'!A1" display="8.23" xr:uid="{B9806779-6B01-4CC8-9903-13276485AD58}"/>
    <hyperlink ref="B30" location="'Table 8.24'!A1" display="8.24" xr:uid="{9929D6AE-0CD0-48AB-AF29-546C50418040}"/>
    <hyperlink ref="B31" location="'Table 8.25'!A1" display="8.25" xr:uid="{75F63458-E8F0-4A86-BD37-F4FC841ACAA5}"/>
    <hyperlink ref="B32" location="'Table 8.26'!A1" display="8.26" xr:uid="{F3716A37-6EB1-4A37-A94B-D4E03572C52C}"/>
    <hyperlink ref="B33" location="'Table 8.27'!A1" display="8.27" xr:uid="{BC656396-96CE-4F91-B8F0-6C9915B9DE56}"/>
    <hyperlink ref="B34" location="'Table 8.28'!A1" display="8.28" xr:uid="{20BE98F1-78BF-4058-8587-A9A51D965CD3}"/>
    <hyperlink ref="B35" location="'Table 8.29'!A1" display="8.29" xr:uid="{405DDB78-E440-4460-8EE7-65F7BC8FC137}"/>
    <hyperlink ref="B36" location="'Table 8.30'!A1" display="8.30" xr:uid="{62732EF6-FA2E-4FE5-ADC6-44A5CCDF372E}"/>
    <hyperlink ref="B37" location="'Table 8.31'!A1" display="8.31" xr:uid="{B457AA36-3B9B-43B1-B848-D4B5E2590C55}"/>
    <hyperlink ref="B38" location="'Table 8.32'!A1" display="8.32" xr:uid="{75717E4A-671B-406C-9152-05B6A1E24BA1}"/>
    <hyperlink ref="B39" location="'Table 8.33'!A1" display="8.33" xr:uid="{9AB4CA83-DB5F-4BE9-ABE8-521E04DD6BBD}"/>
    <hyperlink ref="B40" location="'Table 8.34'!A1" display="8.34" xr:uid="{32A14092-D07D-4C40-B2A8-F4D4E0124D33}"/>
    <hyperlink ref="B41" location="'Table 8.35'!A1" display="8.35" xr:uid="{C656AF93-0392-4FF4-9305-E5468052C735}"/>
    <hyperlink ref="B42" location="'Table 8.36'!A1" display="8.36" xr:uid="{0CB31F3A-2A02-4481-80E7-2A9D4ED47DC5}"/>
    <hyperlink ref="B43" location="'Table 8.37'!A1" display="8.37" xr:uid="{72C2CDA6-AD38-4158-8F13-7D456B602351}"/>
    <hyperlink ref="B44" location="'Table 8.38'!A1" display="8.38" xr:uid="{BF82BB05-B7C9-49B5-8DA5-493FF5626455}"/>
    <hyperlink ref="B45" location="'Table 8.39'!A1" display="8.39" xr:uid="{0E698EE8-95AB-431C-905A-CCD630BE1280}"/>
    <hyperlink ref="B46" location="'Table 8.40'!A1" display="8.40" xr:uid="{9785C480-F54F-4011-ACE1-476BC13DCFAD}"/>
    <hyperlink ref="B47" location="'Table 8.41'!A1" display="8.41" xr:uid="{C0ECECA6-0F1B-4DC9-9B44-FBAC19744CD9}"/>
    <hyperlink ref="B48" location="'Table 8.42'!A1" display="8.42" xr:uid="{FC864980-B605-40CB-8160-ACF4FD56CA39}"/>
    <hyperlink ref="B49" location="'Table 8.43'!A1" display="8.43" xr:uid="{7E4B0EBA-8A60-43D5-A169-787289FF7C05}"/>
    <hyperlink ref="B50" location="'Table 8.44'!A1" display="8.44" xr:uid="{20B4CA1C-4153-4C93-BF6C-1296860CFDEA}"/>
    <hyperlink ref="B51" location="'Table 8.45'!A1" display="8.45" xr:uid="{7A812DC8-FD23-4D13-8C54-68AE08EB0D5B}"/>
    <hyperlink ref="B52" location="'Table 8.46'!A1" display="8.46" xr:uid="{85936A2E-4B42-467A-946E-799E9F1CB898}"/>
    <hyperlink ref="B53" location="'Table 8.47'!A1" display="8.47" xr:uid="{432C140E-E280-4BAF-9FBD-3D9E11E284E2}"/>
    <hyperlink ref="B54" location="'Table 8.48'!A1" display="8.48" xr:uid="{4ACB1ACD-0476-459E-B8A7-516ECAFA5A6A}"/>
    <hyperlink ref="B55" location="'Table 8.49'!A1" display="8.49" xr:uid="{43E39825-FDDA-4310-B08D-AD9F65FFB8F7}"/>
    <hyperlink ref="B56" location="'Table 8.50'!A1" display="8.50" xr:uid="{CB2F0A90-E32A-492A-9902-B304C60A8A23}"/>
    <hyperlink ref="B57" location="'Table 8.51'!A1" display="8.51" xr:uid="{2988B60B-4F69-48C4-9010-CF17D5268B9B}"/>
    <hyperlink ref="B58" location="'Table 8.52'!A1" display="8.52" xr:uid="{E22A0AC5-0036-4B29-9642-9C793632C17E}"/>
    <hyperlink ref="B59" location="'Table 8.53'!A1" display="8.53" xr:uid="{27E29A9E-82C6-41CF-B6EE-0CA30B89DFC5}"/>
    <hyperlink ref="B60" location="'Table 8.54'!A1" display="8.54" xr:uid="{31973E35-E7B6-4E62-8471-CB47BE549D5F}"/>
    <hyperlink ref="B61" location="'Table 8.55'!A1" display="8.55" xr:uid="{7557246A-BA36-465D-B7A7-64487D18970C}"/>
    <hyperlink ref="B62" location="'Table 8.56'!A1" display="8.56" xr:uid="{A37F0CFB-A6C6-4D28-A82B-C7FDD91D46CB}"/>
    <hyperlink ref="B63" location="'Table 8.57'!A1" display="8.57" xr:uid="{CB1A7524-0D8D-4293-8C34-0EE60E1B0C06}"/>
    <hyperlink ref="B64" location="'Table 8.58'!A1" display="8.58" xr:uid="{251E3344-921F-44A2-ADEB-67F797014854}"/>
    <hyperlink ref="B65" location="'Table 8.59'!A1" display="8.59" xr:uid="{6F1782B9-3121-42EC-8721-FF490047E6BA}"/>
    <hyperlink ref="B66" location="'Table 8.60'!A1" display="8.60" xr:uid="{CDEB892F-B8B4-4589-83C1-D2E981E76C31}"/>
    <hyperlink ref="B67" location="'Table 8.61'!A1" display="8.61" xr:uid="{CB94339C-EF30-49AB-8673-C3B89CCD6143}"/>
    <hyperlink ref="B68" location="'Table 8.62'!A1" display="8.62" xr:uid="{C78AA9A6-23DF-40D6-B2BC-B8C88319A2AB}"/>
    <hyperlink ref="B69" location="'Table 8.63'!A1" display="8.63" xr:uid="{23DB0B9D-D4AA-40CA-8FDE-7A49DC2A607A}"/>
    <hyperlink ref="B70" location="'Table 8.64'!A1" display="8.64" xr:uid="{6C96B738-2404-4C22-B5B1-B14BE8039178}"/>
    <hyperlink ref="B71" location="'Table 8.65'!A1" display="8.65" xr:uid="{D624ACA5-0AB8-454C-99DD-192C977B5204}"/>
    <hyperlink ref="B72" location="'Table 8.66'!A1" display="8.66" xr:uid="{416F1AA1-97F1-4636-B9E5-43C8A4F07B20}"/>
    <hyperlink ref="B73" location="'Table 8.67'!A1" display="8.67" xr:uid="{3EEE696B-253C-41F3-9D5E-85A46D8769FC}"/>
    <hyperlink ref="B74" location="'Table 8.68'!A1" display="8.68" xr:uid="{56ADA639-4B38-4F0B-B789-2471BF4BF906}"/>
    <hyperlink ref="B75" location="'Table 8.69'!A1" display="8.69" xr:uid="{37914BD4-9EED-42D1-9940-8CB9B39F69C8}"/>
    <hyperlink ref="B76" location="'Table 8.70'!A1" display="8.70" xr:uid="{D39A8D3A-2605-465C-A4A8-0AA21068100B}"/>
    <hyperlink ref="B77" location="'Table 8.71'!A1" display="8.71" xr:uid="{EB1F915A-204E-4C64-8167-9E93AD33837C}"/>
    <hyperlink ref="B78" location="'Table 8.72'!A1" display="8.72" xr:uid="{7B932C07-7EA2-4A1C-B21E-BF855D43A3FE}"/>
    <hyperlink ref="B79" location="'Table 8.73'!A1" display="8.73" xr:uid="{751997D4-9FBD-49B4-BADB-587138BCB39D}"/>
    <hyperlink ref="B80" location="'Table 8.74'!A1" display="8.74" xr:uid="{77BE669C-95E3-474A-A8F6-525F78B83E1C}"/>
    <hyperlink ref="B81" location="'Table 8.75'!A1" display="8.75" xr:uid="{3548684D-C49B-4A0F-9DFD-CFB3AB7C4832}"/>
    <hyperlink ref="B82" location="'Table 8.76'!A1" display="8.76" xr:uid="{CFA3ED0D-1EDF-4CFB-9314-B8FFA615B78E}"/>
    <hyperlink ref="B83" location="'Table 8.77'!A1" display="8.77" xr:uid="{34D2258D-05BF-4853-BDCC-AB07E9DAF6D6}"/>
    <hyperlink ref="B84" location="'Table 8.78'!A1" display="8.78" xr:uid="{1E61D389-C585-45AE-9FD0-005CA3797C65}"/>
    <hyperlink ref="B85" location="'Table 8.79'!A1" display="8.79" xr:uid="{6E9F50B8-6069-465D-9721-2A35B5D760EF}"/>
  </hyperlinks>
  <pageMargins left="0.7" right="0.7" top="0.75" bottom="0.75" header="0.3" footer="0.3"/>
  <pageSetup paperSize="9" orientation="portrait" verticalDpi="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E0449-EBC4-4DE8-AFF5-2325041CA793}">
  <sheetPr codeName="Sheet7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Boroondara</v>
      </c>
      <c r="T1" s="103"/>
      <c r="U1" s="103"/>
      <c r="V1" s="103"/>
      <c r="W1" s="103"/>
      <c r="X1" s="103"/>
      <c r="Y1" s="104" t="str">
        <f>Y3</f>
        <v>8.9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119</v>
      </c>
      <c r="Y3" s="109" t="s">
        <v>219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8.9 Boroondara,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137428</v>
      </c>
      <c r="W4" s="112">
        <v>138236</v>
      </c>
      <c r="X4" s="112">
        <v>142750</v>
      </c>
      <c r="Y4" s="112">
        <v>144464</v>
      </c>
      <c r="Z4" s="112">
        <v>147375</v>
      </c>
      <c r="AB4" s="113" t="str">
        <f>TEXT(Z4,"###,###")</f>
        <v>147,375</v>
      </c>
      <c r="AD4" s="114">
        <f>Z4/Y4-1</f>
        <v>2.0150348875844548E-2</v>
      </c>
      <c r="AF4" s="114">
        <f>Z4/V4-1</f>
        <v>7.2379718834589823E-2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67534</v>
      </c>
      <c r="W5" s="112">
        <v>67809</v>
      </c>
      <c r="X5" s="112">
        <v>69902</v>
      </c>
      <c r="Y5" s="112">
        <v>70840</v>
      </c>
      <c r="Z5" s="112">
        <v>72043</v>
      </c>
      <c r="AB5" s="113" t="str">
        <f>TEXT(Z5,"###,###")</f>
        <v>72,043</v>
      </c>
      <c r="AD5" s="114">
        <f t="shared" ref="AD5:AD9" si="0">Z5/Y5-1</f>
        <v>1.6981931112365789E-2</v>
      </c>
      <c r="AF5" s="114">
        <f t="shared" ref="AF5:AF9" si="1">Z5/V5-1</f>
        <v>6.6766369532383685E-2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69894</v>
      </c>
      <c r="W6" s="112">
        <v>70427</v>
      </c>
      <c r="X6" s="112">
        <v>72848</v>
      </c>
      <c r="Y6" s="112">
        <v>73621</v>
      </c>
      <c r="Z6" s="112">
        <v>75334</v>
      </c>
      <c r="AB6" s="113" t="str">
        <f>TEXT(Z6,"###,###")</f>
        <v>75,334</v>
      </c>
      <c r="AD6" s="114">
        <f t="shared" si="0"/>
        <v>2.3267817606389407E-2</v>
      </c>
      <c r="AF6" s="114">
        <f t="shared" si="1"/>
        <v>7.7832145820814436E-2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96640</v>
      </c>
      <c r="W7" s="112">
        <v>97127</v>
      </c>
      <c r="X7" s="112">
        <v>98967</v>
      </c>
      <c r="Y7" s="112">
        <v>100461</v>
      </c>
      <c r="Z7" s="112">
        <v>101424</v>
      </c>
      <c r="AB7" s="113" t="str">
        <f>TEXT(Z7,"###,###")</f>
        <v>101,424</v>
      </c>
      <c r="AD7" s="114">
        <f t="shared" si="0"/>
        <v>9.5858094185803377E-3</v>
      </c>
      <c r="AF7" s="114">
        <f t="shared" si="1"/>
        <v>4.9503311258278115E-2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147,375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101,424</v>
      </c>
      <c r="P8" s="71"/>
      <c r="S8" s="111" t="s">
        <v>87</v>
      </c>
      <c r="T8" s="112"/>
      <c r="U8" s="112"/>
      <c r="V8" s="112">
        <v>43124</v>
      </c>
      <c r="W8" s="112">
        <v>45021.5</v>
      </c>
      <c r="X8" s="112">
        <v>45830</v>
      </c>
      <c r="Y8" s="112">
        <v>47786.96</v>
      </c>
      <c r="Z8" s="112">
        <v>48197</v>
      </c>
      <c r="AB8" s="113" t="str">
        <f>TEXT(Z8,"$###,###")</f>
        <v>$48,197</v>
      </c>
      <c r="AD8" s="114">
        <f t="shared" si="0"/>
        <v>8.5805834897219047E-3</v>
      </c>
      <c r="AF8" s="114">
        <f t="shared" si="1"/>
        <v>0.11763751043502468</v>
      </c>
    </row>
    <row r="9" spans="1:32" x14ac:dyDescent="0.25">
      <c r="A9" s="32" t="s">
        <v>15</v>
      </c>
      <c r="B9" s="75"/>
      <c r="C9" s="76"/>
      <c r="D9" s="77">
        <f>AD104</f>
        <v>75.603053435114504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49.675619182836414</v>
      </c>
      <c r="P9" s="78" t="s">
        <v>88</v>
      </c>
      <c r="S9" s="111" t="s">
        <v>7</v>
      </c>
      <c r="T9" s="112"/>
      <c r="U9" s="112"/>
      <c r="V9" s="112">
        <v>7965158179</v>
      </c>
      <c r="W9" s="112">
        <v>8314487117</v>
      </c>
      <c r="X9" s="112">
        <v>8631493737</v>
      </c>
      <c r="Y9" s="112">
        <v>9005780875</v>
      </c>
      <c r="Z9" s="112">
        <v>9272818255</v>
      </c>
      <c r="AB9" s="113" t="str">
        <f>TEXT(Z9/1000000,"$#,###.0")&amp;" mil"</f>
        <v>$9,272.8 mil</v>
      </c>
      <c r="AD9" s="114">
        <f t="shared" si="0"/>
        <v>2.9651774088940375E-2</v>
      </c>
      <c r="AF9" s="114">
        <f t="shared" si="1"/>
        <v>0.16417251818647149</v>
      </c>
    </row>
    <row r="10" spans="1:32" x14ac:dyDescent="0.25">
      <c r="A10" s="32" t="s">
        <v>18</v>
      </c>
      <c r="B10" s="75"/>
      <c r="C10" s="76"/>
      <c r="D10" s="77">
        <f>AD105</f>
        <v>17.225445292620865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50.329310616816535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92.765026029342167</v>
      </c>
      <c r="P11" s="78" t="s">
        <v>88</v>
      </c>
      <c r="S11" s="111" t="s">
        <v>30</v>
      </c>
      <c r="T11" s="116"/>
      <c r="U11" s="116"/>
      <c r="V11" s="116">
        <v>122532</v>
      </c>
      <c r="W11" s="116">
        <v>122838</v>
      </c>
      <c r="X11" s="116">
        <v>127018</v>
      </c>
      <c r="Y11" s="116">
        <v>128532</v>
      </c>
      <c r="Z11" s="116">
        <v>131319</v>
      </c>
    </row>
    <row r="12" spans="1:32" ht="28.5" customHeight="1" x14ac:dyDescent="0.25">
      <c r="A12" s="32" t="s">
        <v>20</v>
      </c>
      <c r="B12" s="76"/>
      <c r="C12" s="76"/>
      <c r="D12" s="77">
        <f>AD108</f>
        <v>16.484478371501272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15.828600725666508</v>
      </c>
      <c r="P12" s="78" t="s">
        <v>88</v>
      </c>
      <c r="S12" s="111" t="s">
        <v>31</v>
      </c>
      <c r="T12" s="116"/>
      <c r="U12" s="116"/>
      <c r="V12" s="116">
        <v>14896</v>
      </c>
      <c r="W12" s="116">
        <v>15398</v>
      </c>
      <c r="X12" s="116">
        <v>15732</v>
      </c>
      <c r="Y12" s="116">
        <v>15932</v>
      </c>
      <c r="Z12" s="116">
        <v>16059</v>
      </c>
    </row>
    <row r="13" spans="1:32" ht="15" customHeight="1" x14ac:dyDescent="0.25">
      <c r="A13" s="32" t="s">
        <v>21</v>
      </c>
      <c r="B13" s="76"/>
      <c r="C13" s="76"/>
      <c r="D13" s="77">
        <f>AD109</f>
        <v>12.535368956743003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41.4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20.78710771840543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18.395859009120038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43.016115351993214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81.604140990879955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719</v>
      </c>
      <c r="Z15" s="116">
        <v>784</v>
      </c>
      <c r="AB15" s="121">
        <f t="shared" ref="AB15:AB34" si="2">IF(Z15="np",0,Z15/$Z$34)</f>
        <v>5.3196181274129967E-3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273</v>
      </c>
      <c r="Z16" s="116">
        <v>270</v>
      </c>
      <c r="AB16" s="121">
        <f t="shared" si="2"/>
        <v>1.832011344899884E-3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5037</v>
      </c>
      <c r="Z17" s="116">
        <v>4978</v>
      </c>
      <c r="AB17" s="121">
        <f t="shared" si="2"/>
        <v>3.3776861018191197E-2</v>
      </c>
    </row>
    <row r="18" spans="1:28" x14ac:dyDescent="0.25">
      <c r="A18" s="67" t="str">
        <f>$S$1&amp;" ("&amp;$V$2&amp;" to "&amp;$Z$2&amp;")"</f>
        <v>Boroondara (2014-15 to 2018-19)</v>
      </c>
      <c r="B18" s="67"/>
      <c r="C18" s="67"/>
      <c r="D18" s="67"/>
      <c r="E18" s="67"/>
      <c r="F18" s="67"/>
      <c r="G18" s="67" t="str">
        <f>$S$1&amp;" ("&amp;$V$2&amp;" to "&amp;$Z$2&amp;")"</f>
        <v>Boroondara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769</v>
      </c>
      <c r="Z18" s="116">
        <v>758</v>
      </c>
      <c r="AB18" s="121">
        <f t="shared" si="2"/>
        <v>5.1432022201263411E-3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5042</v>
      </c>
      <c r="Z19" s="116">
        <v>5199</v>
      </c>
      <c r="AB19" s="121">
        <f t="shared" si="2"/>
        <v>3.5276396230127766E-2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5876</v>
      </c>
      <c r="Z20" s="116">
        <v>5817</v>
      </c>
      <c r="AB20" s="121">
        <f t="shared" si="2"/>
        <v>3.9469666641787499E-2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12067</v>
      </c>
      <c r="Z21" s="116">
        <v>12068</v>
      </c>
      <c r="AB21" s="121">
        <f t="shared" si="2"/>
        <v>8.1884121889821485E-2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9931</v>
      </c>
      <c r="Z22" s="116">
        <v>10425</v>
      </c>
      <c r="AB22" s="121">
        <f t="shared" si="2"/>
        <v>7.0735993594745514E-2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2849</v>
      </c>
      <c r="Z23" s="116">
        <v>2936</v>
      </c>
      <c r="AB23" s="121">
        <f t="shared" si="2"/>
        <v>1.9921427068985406E-2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3631</v>
      </c>
      <c r="Z24" s="116">
        <v>3733</v>
      </c>
      <c r="AB24" s="121">
        <f t="shared" si="2"/>
        <v>2.5329253150041729E-2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8399</v>
      </c>
      <c r="Z25" s="116">
        <v>8501</v>
      </c>
      <c r="AB25" s="121">
        <f t="shared" si="2"/>
        <v>5.7681216455533015E-2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3469</v>
      </c>
      <c r="Z26" s="116">
        <v>3345</v>
      </c>
      <c r="AB26" s="121">
        <f t="shared" si="2"/>
        <v>2.2696584995148563E-2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20405</v>
      </c>
      <c r="Z27" s="116">
        <v>21147</v>
      </c>
      <c r="AB27" s="121">
        <f t="shared" si="2"/>
        <v>0.1434871996688809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11173</v>
      </c>
      <c r="Z28" s="116">
        <v>11786</v>
      </c>
      <c r="AB28" s="121">
        <f t="shared" si="2"/>
        <v>7.9970687818481601E-2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5056</v>
      </c>
      <c r="Z29" s="116">
        <v>8257</v>
      </c>
      <c r="AB29" s="121">
        <f t="shared" si="2"/>
        <v>5.6025621017919788E-2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15532</v>
      </c>
      <c r="Z30" s="116">
        <v>13725</v>
      </c>
      <c r="AB30" s="121">
        <f t="shared" si="2"/>
        <v>9.31272433657441E-2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19299</v>
      </c>
      <c r="Z31" s="116">
        <v>19790</v>
      </c>
      <c r="AB31" s="121">
        <f t="shared" si="2"/>
        <v>0.13427964635395817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3943</v>
      </c>
      <c r="Z32" s="116">
        <v>4081</v>
      </c>
      <c r="AB32" s="121">
        <f t="shared" si="2"/>
        <v>2.7690512216801581E-2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3783</v>
      </c>
      <c r="Z33" s="116">
        <v>3907</v>
      </c>
      <c r="AB33" s="121">
        <f t="shared" si="2"/>
        <v>2.6509882683421655E-2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144464</v>
      </c>
      <c r="Z34" s="124">
        <v>147379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82767</v>
      </c>
      <c r="AB37" s="136">
        <f>Z37/Z40*100</f>
        <v>81.604140990879955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18658</v>
      </c>
      <c r="AB38" s="136">
        <f>Z38/Z40*100</f>
        <v>18.395859009120038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101425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42</v>
      </c>
      <c r="X44" s="116">
        <v>30</v>
      </c>
      <c r="Y44" s="116">
        <v>40</v>
      </c>
      <c r="Z44" s="116">
        <v>54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640</v>
      </c>
      <c r="X45" s="116">
        <v>756</v>
      </c>
      <c r="Y45" s="116">
        <v>748</v>
      </c>
      <c r="Z45" s="116">
        <v>778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3727</v>
      </c>
      <c r="X46" s="116">
        <v>3847</v>
      </c>
      <c r="Y46" s="116">
        <v>3981</v>
      </c>
      <c r="Z46" s="116">
        <v>4190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7633</v>
      </c>
      <c r="X47" s="116">
        <v>8224</v>
      </c>
      <c r="Y47" s="116">
        <v>8239</v>
      </c>
      <c r="Z47" s="116">
        <v>8315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9278</v>
      </c>
      <c r="X48" s="116">
        <v>9684</v>
      </c>
      <c r="Y48" s="116">
        <v>10152</v>
      </c>
      <c r="Z48" s="116">
        <v>10422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Boroondara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7431</v>
      </c>
      <c r="X49" s="116">
        <v>7640</v>
      </c>
      <c r="Y49" s="116">
        <v>7681</v>
      </c>
      <c r="Z49" s="116">
        <v>7919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6051</v>
      </c>
      <c r="X50" s="116">
        <v>6274</v>
      </c>
      <c r="Y50" s="116">
        <v>6453</v>
      </c>
      <c r="Z50" s="116">
        <v>6683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5987</v>
      </c>
      <c r="X51" s="116">
        <v>5981</v>
      </c>
      <c r="Y51" s="116">
        <v>5968</v>
      </c>
      <c r="Z51" s="116">
        <v>6055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6441</v>
      </c>
      <c r="X52" s="116">
        <v>6486</v>
      </c>
      <c r="Y52" s="116">
        <v>6481</v>
      </c>
      <c r="Z52" s="116">
        <v>6433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6239</v>
      </c>
      <c r="X53" s="116">
        <v>6263</v>
      </c>
      <c r="Y53" s="116">
        <v>6243</v>
      </c>
      <c r="Z53" s="116">
        <v>6119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5301</v>
      </c>
      <c r="X54" s="116">
        <v>5457</v>
      </c>
      <c r="Y54" s="116">
        <v>5532</v>
      </c>
      <c r="Z54" s="116">
        <v>5585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3944</v>
      </c>
      <c r="X55" s="116">
        <v>4041</v>
      </c>
      <c r="Y55" s="116">
        <v>4093</v>
      </c>
      <c r="Z55" s="116">
        <v>4162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2680</v>
      </c>
      <c r="X56" s="116">
        <v>2681</v>
      </c>
      <c r="Y56" s="116">
        <v>2618</v>
      </c>
      <c r="Z56" s="116">
        <v>2694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1350</v>
      </c>
      <c r="X57" s="116">
        <v>1510</v>
      </c>
      <c r="Y57" s="116">
        <v>1517</v>
      </c>
      <c r="Z57" s="116">
        <v>1541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547</v>
      </c>
      <c r="X58" s="116">
        <v>560</v>
      </c>
      <c r="Y58" s="116">
        <v>559</v>
      </c>
      <c r="Z58" s="116">
        <v>637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285</v>
      </c>
      <c r="X59" s="116">
        <v>254</v>
      </c>
      <c r="Y59" s="116">
        <v>264</v>
      </c>
      <c r="Z59" s="116">
        <v>245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227</v>
      </c>
      <c r="X60" s="116">
        <v>210</v>
      </c>
      <c r="Y60" s="116">
        <v>228</v>
      </c>
      <c r="Z60" s="116">
        <v>207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67809</v>
      </c>
      <c r="X61" s="116">
        <v>69902</v>
      </c>
      <c r="Y61" s="116">
        <v>70840</v>
      </c>
      <c r="Z61" s="116">
        <v>72047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42</v>
      </c>
      <c r="X63" s="116">
        <v>34</v>
      </c>
      <c r="Y63" s="116">
        <v>38</v>
      </c>
      <c r="Z63" s="116">
        <v>38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Boroondara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1028</v>
      </c>
      <c r="X64" s="116">
        <v>1111</v>
      </c>
      <c r="Y64" s="116">
        <v>1023</v>
      </c>
      <c r="Z64" s="116">
        <v>1237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4160</v>
      </c>
      <c r="X65" s="116">
        <v>4524</v>
      </c>
      <c r="Y65" s="116">
        <v>4422</v>
      </c>
      <c r="Z65" s="116">
        <v>4604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8213</v>
      </c>
      <c r="X66" s="116">
        <v>8443</v>
      </c>
      <c r="Y66" s="116">
        <v>8441</v>
      </c>
      <c r="Z66" s="116">
        <v>8765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9768</v>
      </c>
      <c r="X67" s="116">
        <v>10141</v>
      </c>
      <c r="Y67" s="116">
        <v>10467</v>
      </c>
      <c r="Z67" s="116">
        <v>10633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7244</v>
      </c>
      <c r="X68" s="116">
        <v>7601</v>
      </c>
      <c r="Y68" s="116">
        <v>7802</v>
      </c>
      <c r="Z68" s="116">
        <v>8113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6101</v>
      </c>
      <c r="X69" s="116">
        <v>6340</v>
      </c>
      <c r="Y69" s="116">
        <v>6646</v>
      </c>
      <c r="Z69" s="116">
        <v>6766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6354</v>
      </c>
      <c r="X70" s="116">
        <v>6359</v>
      </c>
      <c r="Y70" s="116">
        <v>6357</v>
      </c>
      <c r="Z70" s="116">
        <v>6430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7125</v>
      </c>
      <c r="X71" s="116">
        <v>7376</v>
      </c>
      <c r="Y71" s="116">
        <v>7396</v>
      </c>
      <c r="Z71" s="116">
        <v>7377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6767</v>
      </c>
      <c r="X72" s="116">
        <v>6872</v>
      </c>
      <c r="Y72" s="116">
        <v>6765</v>
      </c>
      <c r="Z72" s="116">
        <v>6697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5593</v>
      </c>
      <c r="X73" s="116">
        <v>5810</v>
      </c>
      <c r="Y73" s="116">
        <v>5880</v>
      </c>
      <c r="Z73" s="116">
        <v>5988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3904</v>
      </c>
      <c r="X74" s="116">
        <v>4027</v>
      </c>
      <c r="Y74" s="116">
        <v>4039</v>
      </c>
      <c r="Z74" s="116">
        <v>4231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2244</v>
      </c>
      <c r="X75" s="116">
        <v>2254</v>
      </c>
      <c r="Y75" s="116">
        <v>2275</v>
      </c>
      <c r="Z75" s="116">
        <v>2337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950</v>
      </c>
      <c r="X76" s="116">
        <v>1040</v>
      </c>
      <c r="Y76" s="116">
        <v>1106</v>
      </c>
      <c r="Z76" s="116">
        <v>1203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394</v>
      </c>
      <c r="X77" s="116">
        <v>422</v>
      </c>
      <c r="Y77" s="116">
        <v>394</v>
      </c>
      <c r="Z77" s="116">
        <v>414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233</v>
      </c>
      <c r="X78" s="116">
        <v>218</v>
      </c>
      <c r="Y78" s="116">
        <v>226</v>
      </c>
      <c r="Z78" s="116">
        <v>223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312</v>
      </c>
      <c r="X79" s="116">
        <v>276</v>
      </c>
      <c r="Y79" s="116">
        <v>275</v>
      </c>
      <c r="Z79" s="116">
        <v>264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70427</v>
      </c>
      <c r="X80" s="116">
        <v>72848</v>
      </c>
      <c r="Y80" s="116">
        <v>73621</v>
      </c>
      <c r="Z80" s="116">
        <v>75333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Boroondara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9249</v>
      </c>
      <c r="X83" s="116">
        <v>9550</v>
      </c>
      <c r="Y83" s="116">
        <v>9718</v>
      </c>
      <c r="Z83" s="116">
        <v>9650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14217</v>
      </c>
      <c r="X84" s="116">
        <v>14440</v>
      </c>
      <c r="Y84" s="116">
        <v>14806</v>
      </c>
      <c r="Z84" s="116">
        <v>15413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147,375</v>
      </c>
      <c r="D85" s="100">
        <f t="shared" ref="D85:D90" si="4">AD4</f>
        <v>2.0150348875844548E-2</v>
      </c>
      <c r="E85" s="101">
        <f t="shared" ref="E85:E90" si="5">AD4</f>
        <v>2.0150348875844548E-2</v>
      </c>
      <c r="F85" s="100">
        <f t="shared" ref="F85:F90" si="6">AF4</f>
        <v>7.2379718834589823E-2</v>
      </c>
      <c r="G85" s="101">
        <f t="shared" ref="G85:G90" si="7">AF4</f>
        <v>7.2379718834589823E-2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3069</v>
      </c>
      <c r="X85" s="116">
        <v>3147</v>
      </c>
      <c r="Y85" s="116">
        <v>3288</v>
      </c>
      <c r="Z85" s="116">
        <v>3350</v>
      </c>
    </row>
    <row r="86" spans="1:30" ht="15" customHeight="1" x14ac:dyDescent="0.25">
      <c r="A86" s="102" t="s">
        <v>4</v>
      </c>
      <c r="B86" s="51"/>
      <c r="C86" s="61" t="str">
        <f t="shared" si="3"/>
        <v>72,043</v>
      </c>
      <c r="D86" s="100">
        <f t="shared" si="4"/>
        <v>1.6981931112365789E-2</v>
      </c>
      <c r="E86" s="101">
        <f t="shared" si="5"/>
        <v>1.6981931112365789E-2</v>
      </c>
      <c r="F86" s="100">
        <f t="shared" si="6"/>
        <v>6.6766369532383685E-2</v>
      </c>
      <c r="G86" s="101">
        <f t="shared" si="7"/>
        <v>6.6766369532383685E-2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2350</v>
      </c>
      <c r="X86" s="116">
        <v>2474</v>
      </c>
      <c r="Y86" s="116">
        <v>2628</v>
      </c>
      <c r="Z86" s="116">
        <v>2596</v>
      </c>
    </row>
    <row r="87" spans="1:30" ht="15" customHeight="1" x14ac:dyDescent="0.25">
      <c r="A87" s="102" t="s">
        <v>5</v>
      </c>
      <c r="B87" s="51"/>
      <c r="C87" s="61" t="str">
        <f t="shared" si="3"/>
        <v>75,334</v>
      </c>
      <c r="D87" s="100">
        <f t="shared" si="4"/>
        <v>2.3267817606389407E-2</v>
      </c>
      <c r="E87" s="101">
        <f t="shared" si="5"/>
        <v>2.3267817606389407E-2</v>
      </c>
      <c r="F87" s="100">
        <f t="shared" si="6"/>
        <v>7.7832145820814436E-2</v>
      </c>
      <c r="G87" s="101">
        <f t="shared" si="7"/>
        <v>7.7832145820814436E-2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3451</v>
      </c>
      <c r="X87" s="116">
        <v>3650</v>
      </c>
      <c r="Y87" s="116">
        <v>3682</v>
      </c>
      <c r="Z87" s="116">
        <v>3644</v>
      </c>
    </row>
    <row r="88" spans="1:30" ht="15" customHeight="1" x14ac:dyDescent="0.25">
      <c r="A88" s="51" t="s">
        <v>6</v>
      </c>
      <c r="B88" s="51"/>
      <c r="C88" s="61" t="str">
        <f t="shared" si="3"/>
        <v>101,424</v>
      </c>
      <c r="D88" s="100">
        <f t="shared" si="4"/>
        <v>9.5858094185803377E-3</v>
      </c>
      <c r="E88" s="101">
        <f t="shared" si="5"/>
        <v>9.5858094185803377E-3</v>
      </c>
      <c r="F88" s="100">
        <f t="shared" si="6"/>
        <v>4.9503311258278115E-2</v>
      </c>
      <c r="G88" s="101">
        <f t="shared" si="7"/>
        <v>4.9503311258278115E-2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2968</v>
      </c>
      <c r="X88" s="116">
        <v>3141</v>
      </c>
      <c r="Y88" s="116">
        <v>3331</v>
      </c>
      <c r="Z88" s="116">
        <v>3256</v>
      </c>
    </row>
    <row r="89" spans="1:30" ht="15" customHeight="1" x14ac:dyDescent="0.25">
      <c r="A89" s="51" t="s">
        <v>102</v>
      </c>
      <c r="B89" s="51"/>
      <c r="C89" s="61" t="str">
        <f t="shared" si="3"/>
        <v>$48,197</v>
      </c>
      <c r="D89" s="100">
        <f t="shared" si="4"/>
        <v>8.5805834897219047E-3</v>
      </c>
      <c r="E89" s="101">
        <f t="shared" si="5"/>
        <v>8.5805834897219047E-3</v>
      </c>
      <c r="F89" s="100">
        <f t="shared" si="6"/>
        <v>0.11763751043502468</v>
      </c>
      <c r="G89" s="101">
        <f t="shared" si="7"/>
        <v>0.11763751043502468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728</v>
      </c>
      <c r="X89" s="116">
        <v>800</v>
      </c>
      <c r="Y89" s="116">
        <v>887</v>
      </c>
      <c r="Z89" s="116">
        <v>868</v>
      </c>
    </row>
    <row r="90" spans="1:30" ht="15" customHeight="1" x14ac:dyDescent="0.25">
      <c r="A90" s="51" t="s">
        <v>7</v>
      </c>
      <c r="B90" s="51"/>
      <c r="C90" s="61" t="str">
        <f t="shared" si="3"/>
        <v>$9,272.8 mil</v>
      </c>
      <c r="D90" s="100">
        <f t="shared" si="4"/>
        <v>2.9651774088940375E-2</v>
      </c>
      <c r="E90" s="101">
        <f t="shared" si="5"/>
        <v>2.9651774088940375E-2</v>
      </c>
      <c r="F90" s="100">
        <f t="shared" si="6"/>
        <v>0.16417251818647149</v>
      </c>
      <c r="G90" s="101">
        <f t="shared" si="7"/>
        <v>0.16417251818647149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1722</v>
      </c>
      <c r="X90" s="116">
        <v>1838</v>
      </c>
      <c r="Y90" s="116">
        <v>1904</v>
      </c>
      <c r="Z90" s="116">
        <v>1910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48480</v>
      </c>
      <c r="X91" s="116">
        <v>49251</v>
      </c>
      <c r="Y91" s="116">
        <v>49934</v>
      </c>
      <c r="Z91" s="116">
        <v>50381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5606</v>
      </c>
      <c r="X93" s="116">
        <v>5991</v>
      </c>
      <c r="Y93" s="116">
        <v>6274</v>
      </c>
      <c r="Z93" s="116">
        <v>6403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15339</v>
      </c>
      <c r="X94" s="116">
        <v>15811</v>
      </c>
      <c r="Y94" s="116">
        <v>16328</v>
      </c>
      <c r="Z94" s="116">
        <v>16694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867</v>
      </c>
      <c r="X95" s="116">
        <v>860</v>
      </c>
      <c r="Y95" s="116">
        <v>885</v>
      </c>
      <c r="Z95" s="116">
        <v>900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3492</v>
      </c>
      <c r="X96" s="116">
        <v>3751</v>
      </c>
      <c r="Y96" s="116">
        <v>3984</v>
      </c>
      <c r="Z96" s="116">
        <v>4074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8486</v>
      </c>
      <c r="X97" s="116">
        <v>8710</v>
      </c>
      <c r="Y97" s="116">
        <v>8806</v>
      </c>
      <c r="Z97" s="116">
        <v>8710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4009</v>
      </c>
      <c r="X98" s="116">
        <v>4127</v>
      </c>
      <c r="Y98" s="116">
        <v>4314</v>
      </c>
      <c r="Z98" s="116">
        <v>4309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115</v>
      </c>
      <c r="X99" s="116">
        <v>122</v>
      </c>
      <c r="Y99" s="116">
        <v>139</v>
      </c>
      <c r="Z99" s="116">
        <v>146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809</v>
      </c>
      <c r="X100" s="116">
        <v>881</v>
      </c>
      <c r="Y100" s="116">
        <v>883</v>
      </c>
      <c r="Z100" s="116">
        <v>930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48647</v>
      </c>
      <c r="X101" s="116">
        <v>49716</v>
      </c>
      <c r="Y101" s="116">
        <v>50524</v>
      </c>
      <c r="Z101" s="116">
        <v>51045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100128</v>
      </c>
      <c r="X104" s="116">
        <v>107517</v>
      </c>
      <c r="Y104" s="116">
        <v>109655</v>
      </c>
      <c r="Z104" s="116">
        <v>111420</v>
      </c>
      <c r="AB104" s="113" t="str">
        <f>TEXT(Z104,"###,###")</f>
        <v>111,420</v>
      </c>
      <c r="AD104" s="134">
        <f>Z104/($Z$4)*100</f>
        <v>75.603053435114504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25163</v>
      </c>
      <c r="X105" s="116">
        <v>24488</v>
      </c>
      <c r="Y105" s="116">
        <v>23849</v>
      </c>
      <c r="Z105" s="116">
        <v>25386</v>
      </c>
      <c r="AB105" s="113" t="str">
        <f>TEXT(Z105,"###,###")</f>
        <v>25,386</v>
      </c>
      <c r="AD105" s="134">
        <f>Z105/($Z$4)*100</f>
        <v>17.225445292620865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125291</v>
      </c>
      <c r="X106" s="124">
        <v>132005</v>
      </c>
      <c r="Y106" s="124">
        <v>133504</v>
      </c>
      <c r="Z106" s="124">
        <v>136806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21658</v>
      </c>
      <c r="X108" s="116">
        <v>23817</v>
      </c>
      <c r="Y108" s="116">
        <v>26810</v>
      </c>
      <c r="Z108" s="116">
        <v>24294</v>
      </c>
      <c r="AB108" s="113" t="str">
        <f>TEXT(Z108,"###,###")</f>
        <v>24,294</v>
      </c>
      <c r="AD108" s="134">
        <f>Z108/($Z$4)*100</f>
        <v>16.484478371501272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17968</v>
      </c>
      <c r="X109" s="116">
        <v>18788</v>
      </c>
      <c r="Y109" s="116">
        <v>18215</v>
      </c>
      <c r="Z109" s="116">
        <v>18474</v>
      </c>
      <c r="AB109" s="113" t="str">
        <f>TEXT(Z109,"###,###")</f>
        <v>18,474</v>
      </c>
      <c r="AD109" s="134">
        <f>Z109/($Z$4)*100</f>
        <v>12.535368956743003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27824</v>
      </c>
      <c r="X110" s="116">
        <v>29053</v>
      </c>
      <c r="Y110" s="116">
        <v>27914</v>
      </c>
      <c r="Z110" s="116">
        <v>30635</v>
      </c>
      <c r="AB110" s="113" t="str">
        <f>TEXT(Z110,"###,###")</f>
        <v>30,635</v>
      </c>
      <c r="AD110" s="134">
        <f>Z110/($Z$4)*100</f>
        <v>20.78710771840543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57841</v>
      </c>
      <c r="X111" s="116">
        <v>60347</v>
      </c>
      <c r="Y111" s="116">
        <v>60565</v>
      </c>
      <c r="Z111" s="116">
        <v>63395</v>
      </c>
      <c r="AB111" s="113" t="str">
        <f>TEXT(Z111,"###,###")</f>
        <v>63,395</v>
      </c>
      <c r="AD111" s="134">
        <f>Z111/($Z$4)*100</f>
        <v>43.016115351993214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138236</v>
      </c>
      <c r="X112" s="116">
        <v>142750</v>
      </c>
      <c r="Y112" s="116">
        <v>144464</v>
      </c>
      <c r="Z112" s="116">
        <v>147379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38.619999999999997</v>
      </c>
      <c r="W118" s="135">
        <v>44.63</v>
      </c>
      <c r="X118" s="135">
        <v>41.5</v>
      </c>
      <c r="Y118" s="135">
        <v>41.47</v>
      </c>
      <c r="Z118" s="135">
        <v>41.38</v>
      </c>
      <c r="AB118" s="113" t="str">
        <f>TEXT(Z118,"##.0")</f>
        <v>41.4</v>
      </c>
    </row>
    <row r="120" spans="19:32" x14ac:dyDescent="0.25">
      <c r="S120" s="105" t="s">
        <v>104</v>
      </c>
      <c r="T120" s="116"/>
      <c r="U120" s="116"/>
      <c r="V120" s="116">
        <v>81744</v>
      </c>
      <c r="W120" s="116">
        <v>81729</v>
      </c>
      <c r="X120" s="116">
        <v>83235</v>
      </c>
      <c r="Y120" s="116">
        <v>84529</v>
      </c>
      <c r="Z120" s="116">
        <v>85366</v>
      </c>
      <c r="AB120" s="113" t="str">
        <f>TEXT(Z120,"###,###")</f>
        <v>85,366</v>
      </c>
    </row>
    <row r="121" spans="19:32" x14ac:dyDescent="0.25">
      <c r="S121" s="105" t="s">
        <v>105</v>
      </c>
      <c r="T121" s="116"/>
      <c r="U121" s="116"/>
      <c r="V121" s="116">
        <v>7212</v>
      </c>
      <c r="W121" s="116">
        <v>7299</v>
      </c>
      <c r="X121" s="116">
        <v>7311</v>
      </c>
      <c r="Y121" s="116">
        <v>7414</v>
      </c>
      <c r="Z121" s="116">
        <v>7334</v>
      </c>
      <c r="AB121" s="113" t="str">
        <f>TEXT(Z121,"###,###")</f>
        <v>7,334</v>
      </c>
    </row>
    <row r="122" spans="19:32" x14ac:dyDescent="0.25">
      <c r="S122" s="105" t="s">
        <v>106</v>
      </c>
      <c r="T122" s="116"/>
      <c r="U122" s="116"/>
      <c r="V122" s="116">
        <v>7684</v>
      </c>
      <c r="W122" s="116">
        <v>8100</v>
      </c>
      <c r="X122" s="116">
        <v>8421</v>
      </c>
      <c r="Y122" s="116">
        <v>8524</v>
      </c>
      <c r="Z122" s="116">
        <v>8720</v>
      </c>
      <c r="AB122" s="113" t="str">
        <f>TEXT(Z122,"###,###")</f>
        <v>8,720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89428</v>
      </c>
      <c r="W124" s="116">
        <v>89829</v>
      </c>
      <c r="X124" s="116">
        <v>91656</v>
      </c>
      <c r="Y124" s="116">
        <v>93053</v>
      </c>
      <c r="Z124" s="116">
        <v>94086</v>
      </c>
      <c r="AB124" s="113" t="str">
        <f>TEXT(Z124,"###,###")</f>
        <v>94,086</v>
      </c>
      <c r="AD124" s="131">
        <f>Z124/$Z$7*100</f>
        <v>92.765026029342167</v>
      </c>
    </row>
    <row r="125" spans="19:32" x14ac:dyDescent="0.25">
      <c r="S125" s="105" t="s">
        <v>108</v>
      </c>
      <c r="T125" s="116"/>
      <c r="U125" s="116"/>
      <c r="V125" s="116">
        <v>14896</v>
      </c>
      <c r="W125" s="116">
        <v>15399</v>
      </c>
      <c r="X125" s="116">
        <v>15732</v>
      </c>
      <c r="Y125" s="116">
        <v>15938</v>
      </c>
      <c r="Z125" s="116">
        <v>16054</v>
      </c>
      <c r="AB125" s="113" t="str">
        <f>TEXT(Z125,"###,###")</f>
        <v>16,054</v>
      </c>
      <c r="AD125" s="131">
        <f>Z125/$Z$7*100</f>
        <v>15.828600725666508</v>
      </c>
    </row>
    <row r="127" spans="19:32" x14ac:dyDescent="0.25">
      <c r="S127" s="105" t="s">
        <v>109</v>
      </c>
      <c r="T127" s="116"/>
      <c r="U127" s="116"/>
      <c r="V127" s="116">
        <v>48336</v>
      </c>
      <c r="W127" s="116">
        <v>48480</v>
      </c>
      <c r="X127" s="116">
        <v>49251</v>
      </c>
      <c r="Y127" s="116">
        <v>49934</v>
      </c>
      <c r="Z127" s="116">
        <v>50383</v>
      </c>
      <c r="AB127" s="113" t="str">
        <f>TEXT(Z127,"###,###")</f>
        <v>50,383</v>
      </c>
      <c r="AD127" s="131">
        <f>Z127/$Z$7*100</f>
        <v>49.675619182836414</v>
      </c>
    </row>
    <row r="128" spans="19:32" x14ac:dyDescent="0.25">
      <c r="S128" s="105" t="s">
        <v>110</v>
      </c>
      <c r="T128" s="116"/>
      <c r="U128" s="116"/>
      <c r="V128" s="116">
        <v>48304</v>
      </c>
      <c r="W128" s="116">
        <v>48647</v>
      </c>
      <c r="X128" s="116">
        <v>49716</v>
      </c>
      <c r="Y128" s="116">
        <v>50524</v>
      </c>
      <c r="Z128" s="116">
        <v>51046</v>
      </c>
      <c r="AB128" s="113" t="str">
        <f>TEXT(Z128,"###,###")</f>
        <v>51,046</v>
      </c>
      <c r="AD128" s="131">
        <f>Z128/$Z$7*100</f>
        <v>50.329310616816535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F34686D-C2D6-493D-9EFC-480F42936FF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6ACDC4E1-1583-4725-AE61-F087D252C1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C5AE2E57-BC6A-422B-9C4E-8D6E30387DE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108BA638-1EB2-438F-917F-A24658C2DB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01C76-E87F-4E6B-9751-2608C30A3698}">
  <sheetPr codeName="Sheet7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Brimbank</v>
      </c>
      <c r="T1" s="103"/>
      <c r="U1" s="103"/>
      <c r="V1" s="103"/>
      <c r="W1" s="103"/>
      <c r="X1" s="103"/>
      <c r="Y1" s="104" t="str">
        <f>Y3</f>
        <v>8.10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120</v>
      </c>
      <c r="Y3" s="109" t="s">
        <v>121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8.10 Brimbank,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133698</v>
      </c>
      <c r="W4" s="112">
        <v>136546</v>
      </c>
      <c r="X4" s="112">
        <v>143592</v>
      </c>
      <c r="Y4" s="112">
        <v>150082</v>
      </c>
      <c r="Z4" s="112">
        <v>153860</v>
      </c>
      <c r="AB4" s="113" t="str">
        <f>TEXT(Z4,"###,###")</f>
        <v>153,860</v>
      </c>
      <c r="AD4" s="114">
        <f>Z4/Y4-1</f>
        <v>2.5172905478338503E-2</v>
      </c>
      <c r="AF4" s="114">
        <f>Z4/V4-1</f>
        <v>0.15080255501204198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73720</v>
      </c>
      <c r="W5" s="112">
        <v>75733</v>
      </c>
      <c r="X5" s="112">
        <v>80045</v>
      </c>
      <c r="Y5" s="112">
        <v>84030</v>
      </c>
      <c r="Z5" s="112">
        <v>85373</v>
      </c>
      <c r="AB5" s="113" t="str">
        <f>TEXT(Z5,"###,###")</f>
        <v>85,373</v>
      </c>
      <c r="AD5" s="114">
        <f t="shared" ref="AD5:AD9" si="0">Z5/Y5-1</f>
        <v>1.5982387242651441E-2</v>
      </c>
      <c r="AF5" s="114">
        <f t="shared" ref="AF5:AF9" si="1">Z5/V5-1</f>
        <v>0.15807107976125878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59975</v>
      </c>
      <c r="W6" s="112">
        <v>60813</v>
      </c>
      <c r="X6" s="112">
        <v>63547</v>
      </c>
      <c r="Y6" s="112">
        <v>66052</v>
      </c>
      <c r="Z6" s="112">
        <v>68482</v>
      </c>
      <c r="AB6" s="113" t="str">
        <f>TEXT(Z6,"###,###")</f>
        <v>68,482</v>
      </c>
      <c r="AD6" s="114">
        <f t="shared" si="0"/>
        <v>3.6789196390722534E-2</v>
      </c>
      <c r="AF6" s="114">
        <f t="shared" si="1"/>
        <v>0.14184243434764476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99092</v>
      </c>
      <c r="W7" s="112">
        <v>100943</v>
      </c>
      <c r="X7" s="112">
        <v>103717</v>
      </c>
      <c r="Y7" s="112">
        <v>106328</v>
      </c>
      <c r="Z7" s="112">
        <v>108613</v>
      </c>
      <c r="AB7" s="113" t="str">
        <f>TEXT(Z7,"###,###")</f>
        <v>108,613</v>
      </c>
      <c r="AD7" s="114">
        <f t="shared" si="0"/>
        <v>2.1490106086825778E-2</v>
      </c>
      <c r="AF7" s="114">
        <f t="shared" si="1"/>
        <v>9.6082428450328994E-2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153,860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108,613</v>
      </c>
      <c r="P8" s="71"/>
      <c r="S8" s="111" t="s">
        <v>87</v>
      </c>
      <c r="T8" s="112"/>
      <c r="U8" s="112"/>
      <c r="V8" s="112">
        <v>39142.5</v>
      </c>
      <c r="W8" s="112">
        <v>40063.72</v>
      </c>
      <c r="X8" s="112">
        <v>40167.5</v>
      </c>
      <c r="Y8" s="112">
        <v>41280.89</v>
      </c>
      <c r="Z8" s="112">
        <v>41273.040000000001</v>
      </c>
      <c r="AB8" s="113" t="str">
        <f>TEXT(Z8,"$###,###")</f>
        <v>$41,273</v>
      </c>
      <c r="AD8" s="114">
        <f t="shared" si="0"/>
        <v>-1.901606288042812E-4</v>
      </c>
      <c r="AF8" s="114">
        <f t="shared" si="1"/>
        <v>5.4430350641885505E-2</v>
      </c>
    </row>
    <row r="9" spans="1:32" x14ac:dyDescent="0.25">
      <c r="A9" s="32" t="s">
        <v>15</v>
      </c>
      <c r="B9" s="75"/>
      <c r="C9" s="76"/>
      <c r="D9" s="77">
        <f>AD104</f>
        <v>81.827635512803838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55.167429313249791</v>
      </c>
      <c r="P9" s="78" t="s">
        <v>88</v>
      </c>
      <c r="S9" s="111" t="s">
        <v>7</v>
      </c>
      <c r="T9" s="112"/>
      <c r="U9" s="112"/>
      <c r="V9" s="112">
        <v>4536638806</v>
      </c>
      <c r="W9" s="112">
        <v>4759774450</v>
      </c>
      <c r="X9" s="112">
        <v>4985251041</v>
      </c>
      <c r="Y9" s="112">
        <v>5310071156</v>
      </c>
      <c r="Z9" s="112">
        <v>5557107729</v>
      </c>
      <c r="AB9" s="113" t="str">
        <f>TEXT(Z9/1000000,"$#,###.0")&amp;" mil"</f>
        <v>$5,557.1 mil</v>
      </c>
      <c r="AD9" s="114">
        <f t="shared" si="0"/>
        <v>4.6522271687615024E-2</v>
      </c>
      <c r="AF9" s="114">
        <f t="shared" si="1"/>
        <v>0.22493942467942651</v>
      </c>
    </row>
    <row r="10" spans="1:32" x14ac:dyDescent="0.25">
      <c r="A10" s="32" t="s">
        <v>18</v>
      </c>
      <c r="B10" s="75"/>
      <c r="C10" s="76"/>
      <c r="D10" s="77">
        <f>AD105</f>
        <v>11.178993890549851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44.827046486148063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92.76882141180154</v>
      </c>
      <c r="P11" s="78" t="s">
        <v>88</v>
      </c>
      <c r="S11" s="111" t="s">
        <v>30</v>
      </c>
      <c r="T11" s="116"/>
      <c r="U11" s="116"/>
      <c r="V11" s="116">
        <v>121530</v>
      </c>
      <c r="W11" s="116">
        <v>123660</v>
      </c>
      <c r="X11" s="116">
        <v>129924</v>
      </c>
      <c r="Y11" s="116">
        <v>135727</v>
      </c>
      <c r="Z11" s="116">
        <v>138695</v>
      </c>
    </row>
    <row r="12" spans="1:32" ht="28.5" customHeight="1" x14ac:dyDescent="0.25">
      <c r="A12" s="32" t="s">
        <v>20</v>
      </c>
      <c r="B12" s="76"/>
      <c r="C12" s="76"/>
      <c r="D12" s="77">
        <f>AD108</f>
        <v>14.855063044326011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13.966099822304882</v>
      </c>
      <c r="P12" s="78" t="s">
        <v>88</v>
      </c>
      <c r="S12" s="111" t="s">
        <v>31</v>
      </c>
      <c r="T12" s="116"/>
      <c r="U12" s="116"/>
      <c r="V12" s="116">
        <v>12168</v>
      </c>
      <c r="W12" s="116">
        <v>12886</v>
      </c>
      <c r="X12" s="116">
        <v>13668</v>
      </c>
      <c r="Y12" s="116">
        <v>14355</v>
      </c>
      <c r="Z12" s="116">
        <v>15161</v>
      </c>
    </row>
    <row r="13" spans="1:32" ht="15" customHeight="1" x14ac:dyDescent="0.25">
      <c r="A13" s="32" t="s">
        <v>21</v>
      </c>
      <c r="B13" s="76"/>
      <c r="C13" s="76"/>
      <c r="D13" s="77">
        <f>AD109</f>
        <v>11.19329260366567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38.9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22.728454439100481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16.950853481135027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44.233718965293122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83.049146518864973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876</v>
      </c>
      <c r="Z15" s="116">
        <v>768</v>
      </c>
      <c r="AB15" s="121">
        <f t="shared" ref="AB15:AB34" si="2">IF(Z15="np",0,Z15/$Z$34)</f>
        <v>4.9916156455952895E-3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83</v>
      </c>
      <c r="Z16" s="116">
        <v>132</v>
      </c>
      <c r="AB16" s="121">
        <f t="shared" si="2"/>
        <v>8.5793393908669031E-4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11774</v>
      </c>
      <c r="Z17" s="116">
        <v>11517</v>
      </c>
      <c r="AB17" s="121">
        <f t="shared" si="2"/>
        <v>7.4854736185313728E-2</v>
      </c>
    </row>
    <row r="18" spans="1:28" x14ac:dyDescent="0.25">
      <c r="A18" s="67" t="str">
        <f>$S$1&amp;" ("&amp;$V$2&amp;" to "&amp;$Z$2&amp;")"</f>
        <v>Brimbank (2014-15 to 2018-19)</v>
      </c>
      <c r="B18" s="67"/>
      <c r="C18" s="67"/>
      <c r="D18" s="67"/>
      <c r="E18" s="67"/>
      <c r="F18" s="67"/>
      <c r="G18" s="67" t="str">
        <f>$S$1&amp;" ("&amp;$V$2&amp;" to "&amp;$Z$2&amp;")"</f>
        <v>Brimbank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899</v>
      </c>
      <c r="Z18" s="116">
        <v>965</v>
      </c>
      <c r="AB18" s="121">
        <f t="shared" si="2"/>
        <v>6.2720170546867893E-3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9276</v>
      </c>
      <c r="Z19" s="116">
        <v>9830</v>
      </c>
      <c r="AB19" s="121">
        <f t="shared" si="2"/>
        <v>6.3890080463804289E-2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7184</v>
      </c>
      <c r="Z20" s="116">
        <v>6648</v>
      </c>
      <c r="AB20" s="121">
        <f t="shared" si="2"/>
        <v>4.3208672932184222E-2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14230</v>
      </c>
      <c r="Z21" s="116">
        <v>14386</v>
      </c>
      <c r="AB21" s="121">
        <f t="shared" si="2"/>
        <v>9.3501800361372178E-2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11258</v>
      </c>
      <c r="Z22" s="116">
        <v>11654</v>
      </c>
      <c r="AB22" s="121">
        <f t="shared" si="2"/>
        <v>7.5745167622093101E-2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10775</v>
      </c>
      <c r="Z23" s="116">
        <v>11123</v>
      </c>
      <c r="AB23" s="121">
        <f t="shared" si="2"/>
        <v>7.2293933367130733E-2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1705</v>
      </c>
      <c r="Z24" s="116">
        <v>1769</v>
      </c>
      <c r="AB24" s="121">
        <f t="shared" si="2"/>
        <v>1.1497614683669357E-2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5800</v>
      </c>
      <c r="Z25" s="116">
        <v>6360</v>
      </c>
      <c r="AB25" s="121">
        <f t="shared" si="2"/>
        <v>4.133681706508599E-2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2386</v>
      </c>
      <c r="Z26" s="116">
        <v>2375</v>
      </c>
      <c r="AB26" s="121">
        <f t="shared" si="2"/>
        <v>1.543631140402189E-2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8654</v>
      </c>
      <c r="Z27" s="116">
        <v>9121</v>
      </c>
      <c r="AB27" s="121">
        <f t="shared" si="2"/>
        <v>5.9281935290982593E-2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23088</v>
      </c>
      <c r="Z28" s="116">
        <v>24132</v>
      </c>
      <c r="AB28" s="121">
        <f t="shared" si="2"/>
        <v>0.15684592286393947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5820</v>
      </c>
      <c r="Z29" s="116">
        <v>9039</v>
      </c>
      <c r="AB29" s="121">
        <f t="shared" si="2"/>
        <v>5.8748976328822679E-2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7272</v>
      </c>
      <c r="Z30" s="116">
        <v>5499</v>
      </c>
      <c r="AB30" s="121">
        <f t="shared" si="2"/>
        <v>3.5740747962406894E-2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13218</v>
      </c>
      <c r="Z31" s="116">
        <v>14004</v>
      </c>
      <c r="AB31" s="121">
        <f t="shared" si="2"/>
        <v>9.1018991537651597E-2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2610</v>
      </c>
      <c r="Z32" s="116">
        <v>2695</v>
      </c>
      <c r="AB32" s="121">
        <f t="shared" si="2"/>
        <v>1.7516151256353262E-2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5743</v>
      </c>
      <c r="Z33" s="116">
        <v>6453</v>
      </c>
      <c r="AB33" s="121">
        <f t="shared" si="2"/>
        <v>4.1941270522169796E-2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150082</v>
      </c>
      <c r="Z34" s="124">
        <v>153858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90203</v>
      </c>
      <c r="AB37" s="136">
        <f>Z37/Z40*100</f>
        <v>83.049146518864973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18411</v>
      </c>
      <c r="AB38" s="136">
        <f>Z38/Z40*100</f>
        <v>16.950853481135027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108614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13</v>
      </c>
      <c r="X44" s="116">
        <v>9</v>
      </c>
      <c r="Y44" s="116">
        <v>11</v>
      </c>
      <c r="Z44" s="116">
        <v>13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1026</v>
      </c>
      <c r="X45" s="116">
        <v>952</v>
      </c>
      <c r="Y45" s="116">
        <v>967</v>
      </c>
      <c r="Z45" s="116">
        <v>1047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4166</v>
      </c>
      <c r="X46" s="116">
        <v>4162</v>
      </c>
      <c r="Y46" s="116">
        <v>4223</v>
      </c>
      <c r="Z46" s="116">
        <v>4436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8819</v>
      </c>
      <c r="X47" s="116">
        <v>9703</v>
      </c>
      <c r="Y47" s="116">
        <v>10173</v>
      </c>
      <c r="Z47" s="116">
        <v>10290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11520</v>
      </c>
      <c r="X48" s="116">
        <v>12351</v>
      </c>
      <c r="Y48" s="116">
        <v>13281</v>
      </c>
      <c r="Z48" s="116">
        <v>14024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Brimbank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10601</v>
      </c>
      <c r="X49" s="116">
        <v>11341</v>
      </c>
      <c r="Y49" s="116">
        <v>11636</v>
      </c>
      <c r="Z49" s="116">
        <v>11730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8455</v>
      </c>
      <c r="X50" s="116">
        <v>9084</v>
      </c>
      <c r="Y50" s="116">
        <v>9720</v>
      </c>
      <c r="Z50" s="116">
        <v>9791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7253</v>
      </c>
      <c r="X51" s="116">
        <v>7470</v>
      </c>
      <c r="Y51" s="116">
        <v>7707</v>
      </c>
      <c r="Z51" s="116">
        <v>7789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6606</v>
      </c>
      <c r="X52" s="116">
        <v>6982</v>
      </c>
      <c r="Y52" s="116">
        <v>7227</v>
      </c>
      <c r="Z52" s="116">
        <v>7087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6225</v>
      </c>
      <c r="X53" s="116">
        <v>6362</v>
      </c>
      <c r="Y53" s="116">
        <v>6771</v>
      </c>
      <c r="Z53" s="116">
        <v>6584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5110</v>
      </c>
      <c r="X54" s="116">
        <v>5385</v>
      </c>
      <c r="Y54" s="116">
        <v>5683</v>
      </c>
      <c r="Z54" s="116">
        <v>5724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3565</v>
      </c>
      <c r="X55" s="116">
        <v>3796</v>
      </c>
      <c r="Y55" s="116">
        <v>3959</v>
      </c>
      <c r="Z55" s="116">
        <v>4085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1613</v>
      </c>
      <c r="X56" s="116">
        <v>1615</v>
      </c>
      <c r="Y56" s="116">
        <v>1683</v>
      </c>
      <c r="Z56" s="116">
        <v>1815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464</v>
      </c>
      <c r="X57" s="116">
        <v>538</v>
      </c>
      <c r="Y57" s="116">
        <v>567</v>
      </c>
      <c r="Z57" s="116">
        <v>627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165</v>
      </c>
      <c r="X58" s="116">
        <v>167</v>
      </c>
      <c r="Y58" s="116">
        <v>199</v>
      </c>
      <c r="Z58" s="116">
        <v>192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85</v>
      </c>
      <c r="X59" s="116">
        <v>83</v>
      </c>
      <c r="Y59" s="116">
        <v>86</v>
      </c>
      <c r="Z59" s="116">
        <v>89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43</v>
      </c>
      <c r="X60" s="116">
        <v>44</v>
      </c>
      <c r="Y60" s="116">
        <v>47</v>
      </c>
      <c r="Z60" s="116">
        <v>45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75733</v>
      </c>
      <c r="X61" s="116">
        <v>80045</v>
      </c>
      <c r="Y61" s="116">
        <v>84030</v>
      </c>
      <c r="Z61" s="116">
        <v>85375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8</v>
      </c>
      <c r="X63" s="116">
        <v>15</v>
      </c>
      <c r="Y63" s="116">
        <v>14</v>
      </c>
      <c r="Z63" s="116">
        <v>10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Brimbank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1337</v>
      </c>
      <c r="X64" s="116">
        <v>1368</v>
      </c>
      <c r="Y64" s="116">
        <v>1388</v>
      </c>
      <c r="Z64" s="116">
        <v>1397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3675</v>
      </c>
      <c r="X65" s="116">
        <v>3920</v>
      </c>
      <c r="Y65" s="116">
        <v>4028</v>
      </c>
      <c r="Z65" s="116">
        <v>4231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7454</v>
      </c>
      <c r="X66" s="116">
        <v>7868</v>
      </c>
      <c r="Y66" s="116">
        <v>8185</v>
      </c>
      <c r="Z66" s="116">
        <v>8585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9247</v>
      </c>
      <c r="X67" s="116">
        <v>10009</v>
      </c>
      <c r="Y67" s="116">
        <v>10342</v>
      </c>
      <c r="Z67" s="116">
        <v>10894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7825</v>
      </c>
      <c r="X68" s="116">
        <v>8120</v>
      </c>
      <c r="Y68" s="116">
        <v>8489</v>
      </c>
      <c r="Z68" s="116">
        <v>8812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6175</v>
      </c>
      <c r="X69" s="116">
        <v>6479</v>
      </c>
      <c r="Y69" s="116">
        <v>6758</v>
      </c>
      <c r="Z69" s="116">
        <v>7149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5971</v>
      </c>
      <c r="X70" s="116">
        <v>5874</v>
      </c>
      <c r="Y70" s="116">
        <v>6097</v>
      </c>
      <c r="Z70" s="116">
        <v>6151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5672</v>
      </c>
      <c r="X71" s="116">
        <v>5924</v>
      </c>
      <c r="Y71" s="116">
        <v>6241</v>
      </c>
      <c r="Z71" s="116">
        <v>6380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5206</v>
      </c>
      <c r="X72" s="116">
        <v>5340</v>
      </c>
      <c r="Y72" s="116">
        <v>5482</v>
      </c>
      <c r="Z72" s="116">
        <v>5595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4261</v>
      </c>
      <c r="X73" s="116">
        <v>4432</v>
      </c>
      <c r="Y73" s="116">
        <v>4473</v>
      </c>
      <c r="Z73" s="116">
        <v>4501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2506</v>
      </c>
      <c r="X74" s="116">
        <v>2626</v>
      </c>
      <c r="Y74" s="116">
        <v>2763</v>
      </c>
      <c r="Z74" s="116">
        <v>2956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947</v>
      </c>
      <c r="X75" s="116">
        <v>1015</v>
      </c>
      <c r="Y75" s="116">
        <v>1111</v>
      </c>
      <c r="Z75" s="116">
        <v>1156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247</v>
      </c>
      <c r="X76" s="116">
        <v>280</v>
      </c>
      <c r="Y76" s="116">
        <v>354</v>
      </c>
      <c r="Z76" s="116">
        <v>387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140</v>
      </c>
      <c r="X77" s="116">
        <v>137</v>
      </c>
      <c r="Y77" s="116">
        <v>144</v>
      </c>
      <c r="Z77" s="116">
        <v>147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81</v>
      </c>
      <c r="X78" s="116">
        <v>73</v>
      </c>
      <c r="Y78" s="116">
        <v>68</v>
      </c>
      <c r="Z78" s="116">
        <v>72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53</v>
      </c>
      <c r="X79" s="116">
        <v>66</v>
      </c>
      <c r="Y79" s="116">
        <v>68</v>
      </c>
      <c r="Z79" s="116">
        <v>72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60813</v>
      </c>
      <c r="X80" s="116">
        <v>63547</v>
      </c>
      <c r="Y80" s="116">
        <v>66052</v>
      </c>
      <c r="Z80" s="116">
        <v>68485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Brimbank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4904</v>
      </c>
      <c r="X83" s="116">
        <v>5219</v>
      </c>
      <c r="Y83" s="116">
        <v>5329</v>
      </c>
      <c r="Z83" s="116">
        <v>5224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5413</v>
      </c>
      <c r="X84" s="116">
        <v>5645</v>
      </c>
      <c r="Y84" s="116">
        <v>5945</v>
      </c>
      <c r="Z84" s="116">
        <v>6264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153,860</v>
      </c>
      <c r="D85" s="100">
        <f t="shared" ref="D85:D90" si="4">AD4</f>
        <v>2.5172905478338503E-2</v>
      </c>
      <c r="E85" s="101">
        <f t="shared" ref="E85:E90" si="5">AD4</f>
        <v>2.5172905478338503E-2</v>
      </c>
      <c r="F85" s="100">
        <f t="shared" ref="F85:F90" si="6">AF4</f>
        <v>0.15080255501204198</v>
      </c>
      <c r="G85" s="101">
        <f t="shared" ref="G85:G90" si="7">AF4</f>
        <v>0.15080255501204198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8804</v>
      </c>
      <c r="X85" s="116">
        <v>9087</v>
      </c>
      <c r="Y85" s="116">
        <v>9479</v>
      </c>
      <c r="Z85" s="116">
        <v>9507</v>
      </c>
    </row>
    <row r="86" spans="1:30" ht="15" customHeight="1" x14ac:dyDescent="0.25">
      <c r="A86" s="102" t="s">
        <v>4</v>
      </c>
      <c r="B86" s="51"/>
      <c r="C86" s="61" t="str">
        <f t="shared" si="3"/>
        <v>85,373</v>
      </c>
      <c r="D86" s="100">
        <f t="shared" si="4"/>
        <v>1.5982387242651441E-2</v>
      </c>
      <c r="E86" s="101">
        <f t="shared" si="5"/>
        <v>1.5982387242651441E-2</v>
      </c>
      <c r="F86" s="100">
        <f t="shared" si="6"/>
        <v>0.15807107976125878</v>
      </c>
      <c r="G86" s="101">
        <f t="shared" si="7"/>
        <v>0.15807107976125878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2680</v>
      </c>
      <c r="X86" s="116">
        <v>2779</v>
      </c>
      <c r="Y86" s="116">
        <v>2975</v>
      </c>
      <c r="Z86" s="116">
        <v>3094</v>
      </c>
    </row>
    <row r="87" spans="1:30" ht="15" customHeight="1" x14ac:dyDescent="0.25">
      <c r="A87" s="102" t="s">
        <v>5</v>
      </c>
      <c r="B87" s="51"/>
      <c r="C87" s="61" t="str">
        <f t="shared" si="3"/>
        <v>68,482</v>
      </c>
      <c r="D87" s="100">
        <f t="shared" si="4"/>
        <v>3.6789196390722534E-2</v>
      </c>
      <c r="E87" s="101">
        <f t="shared" si="5"/>
        <v>3.6789196390722534E-2</v>
      </c>
      <c r="F87" s="100">
        <f t="shared" si="6"/>
        <v>0.14184243434764476</v>
      </c>
      <c r="G87" s="101">
        <f t="shared" si="7"/>
        <v>0.14184243434764476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3300</v>
      </c>
      <c r="X87" s="116">
        <v>3420</v>
      </c>
      <c r="Y87" s="116">
        <v>3547</v>
      </c>
      <c r="Z87" s="116">
        <v>3509</v>
      </c>
    </row>
    <row r="88" spans="1:30" ht="15" customHeight="1" x14ac:dyDescent="0.25">
      <c r="A88" s="51" t="s">
        <v>6</v>
      </c>
      <c r="B88" s="51"/>
      <c r="C88" s="61" t="str">
        <f t="shared" si="3"/>
        <v>108,613</v>
      </c>
      <c r="D88" s="100">
        <f t="shared" si="4"/>
        <v>2.1490106086825778E-2</v>
      </c>
      <c r="E88" s="101">
        <f t="shared" si="5"/>
        <v>2.1490106086825778E-2</v>
      </c>
      <c r="F88" s="100">
        <f t="shared" si="6"/>
        <v>9.6082428450328994E-2</v>
      </c>
      <c r="G88" s="101">
        <f t="shared" si="7"/>
        <v>9.6082428450328994E-2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2846</v>
      </c>
      <c r="X88" s="116">
        <v>2905</v>
      </c>
      <c r="Y88" s="116">
        <v>3064</v>
      </c>
      <c r="Z88" s="116">
        <v>3112</v>
      </c>
    </row>
    <row r="89" spans="1:30" ht="15" customHeight="1" x14ac:dyDescent="0.25">
      <c r="A89" s="51" t="s">
        <v>102</v>
      </c>
      <c r="B89" s="51"/>
      <c r="C89" s="61" t="str">
        <f t="shared" si="3"/>
        <v>$41,273</v>
      </c>
      <c r="D89" s="100">
        <f t="shared" si="4"/>
        <v>-1.901606288042812E-4</v>
      </c>
      <c r="E89" s="101">
        <f t="shared" si="5"/>
        <v>-1.901606288042812E-4</v>
      </c>
      <c r="F89" s="100">
        <f t="shared" si="6"/>
        <v>5.4430350641885505E-2</v>
      </c>
      <c r="G89" s="101">
        <f t="shared" si="7"/>
        <v>5.4430350641885505E-2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7019</v>
      </c>
      <c r="X89" s="116">
        <v>7290</v>
      </c>
      <c r="Y89" s="116">
        <v>7536</v>
      </c>
      <c r="Z89" s="116">
        <v>7732</v>
      </c>
    </row>
    <row r="90" spans="1:30" ht="15" customHeight="1" x14ac:dyDescent="0.25">
      <c r="A90" s="51" t="s">
        <v>7</v>
      </c>
      <c r="B90" s="51"/>
      <c r="C90" s="61" t="str">
        <f t="shared" si="3"/>
        <v>$5,557.1 mil</v>
      </c>
      <c r="D90" s="100">
        <f t="shared" si="4"/>
        <v>4.6522271687615024E-2</v>
      </c>
      <c r="E90" s="101">
        <f t="shared" si="5"/>
        <v>4.6522271687615024E-2</v>
      </c>
      <c r="F90" s="100">
        <f t="shared" si="6"/>
        <v>0.22493942467942651</v>
      </c>
      <c r="G90" s="101">
        <f t="shared" si="7"/>
        <v>0.22493942467942651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9180</v>
      </c>
      <c r="X90" s="116">
        <v>9371</v>
      </c>
      <c r="Y90" s="116">
        <v>9652</v>
      </c>
      <c r="Z90" s="116">
        <v>10006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55903</v>
      </c>
      <c r="X91" s="116">
        <v>57369</v>
      </c>
      <c r="Y91" s="116">
        <v>58756</v>
      </c>
      <c r="Z91" s="116">
        <v>59923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3365</v>
      </c>
      <c r="X93" s="116">
        <v>3668</v>
      </c>
      <c r="Y93" s="116">
        <v>3823</v>
      </c>
      <c r="Z93" s="116">
        <v>3849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6831</v>
      </c>
      <c r="X94" s="116">
        <v>7261</v>
      </c>
      <c r="Y94" s="116">
        <v>7596</v>
      </c>
      <c r="Z94" s="116">
        <v>7907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1509</v>
      </c>
      <c r="X95" s="116">
        <v>1623</v>
      </c>
      <c r="Y95" s="116">
        <v>1658</v>
      </c>
      <c r="Z95" s="116">
        <v>1669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5791</v>
      </c>
      <c r="X96" s="116">
        <v>6103</v>
      </c>
      <c r="Y96" s="116">
        <v>6643</v>
      </c>
      <c r="Z96" s="116">
        <v>7197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7895</v>
      </c>
      <c r="X97" s="116">
        <v>8092</v>
      </c>
      <c r="Y97" s="116">
        <v>8129</v>
      </c>
      <c r="Z97" s="116">
        <v>8090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4855</v>
      </c>
      <c r="X98" s="116">
        <v>4966</v>
      </c>
      <c r="Y98" s="116">
        <v>5215</v>
      </c>
      <c r="Z98" s="116">
        <v>5174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1082</v>
      </c>
      <c r="X99" s="116">
        <v>1212</v>
      </c>
      <c r="Y99" s="116">
        <v>1293</v>
      </c>
      <c r="Z99" s="116">
        <v>1345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5043</v>
      </c>
      <c r="X100" s="116">
        <v>5249</v>
      </c>
      <c r="Y100" s="116">
        <v>5645</v>
      </c>
      <c r="Z100" s="116">
        <v>6090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45040</v>
      </c>
      <c r="X101" s="116">
        <v>46348</v>
      </c>
      <c r="Y101" s="116">
        <v>47572</v>
      </c>
      <c r="Z101" s="116">
        <v>48689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107826</v>
      </c>
      <c r="X104" s="116">
        <v>116097</v>
      </c>
      <c r="Y104" s="116">
        <v>122907</v>
      </c>
      <c r="Z104" s="116">
        <v>125900</v>
      </c>
      <c r="AB104" s="113" t="str">
        <f>TEXT(Z104,"###,###")</f>
        <v>125,900</v>
      </c>
      <c r="AD104" s="134">
        <f>Z104/($Z$4)*100</f>
        <v>81.827635512803838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15944</v>
      </c>
      <c r="X105" s="116">
        <v>16007</v>
      </c>
      <c r="Y105" s="116">
        <v>15741</v>
      </c>
      <c r="Z105" s="116">
        <v>17200</v>
      </c>
      <c r="AB105" s="113" t="str">
        <f>TEXT(Z105,"###,###")</f>
        <v>17,200</v>
      </c>
      <c r="AD105" s="134">
        <f>Z105/($Z$4)*100</f>
        <v>11.178993890549851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123770</v>
      </c>
      <c r="X106" s="124">
        <v>132104</v>
      </c>
      <c r="Y106" s="124">
        <v>138648</v>
      </c>
      <c r="Z106" s="124">
        <v>143100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17819</v>
      </c>
      <c r="X108" s="116">
        <v>19240</v>
      </c>
      <c r="Y108" s="116">
        <v>24490</v>
      </c>
      <c r="Z108" s="116">
        <v>22856</v>
      </c>
      <c r="AB108" s="113" t="str">
        <f>TEXT(Z108,"###,###")</f>
        <v>22,856</v>
      </c>
      <c r="AD108" s="134">
        <f>Z108/($Z$4)*100</f>
        <v>14.855063044326011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16343</v>
      </c>
      <c r="X109" s="116">
        <v>18091</v>
      </c>
      <c r="Y109" s="116">
        <v>18524</v>
      </c>
      <c r="Z109" s="116">
        <v>17222</v>
      </c>
      <c r="AB109" s="113" t="str">
        <f>TEXT(Z109,"###,###")</f>
        <v>17,222</v>
      </c>
      <c r="AD109" s="134">
        <f>Z109/($Z$4)*100</f>
        <v>11.19329260366567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30498</v>
      </c>
      <c r="X110" s="116">
        <v>32178</v>
      </c>
      <c r="Y110" s="116">
        <v>31848</v>
      </c>
      <c r="Z110" s="116">
        <v>34970</v>
      </c>
      <c r="AB110" s="113" t="str">
        <f>TEXT(Z110,"###,###")</f>
        <v>34,970</v>
      </c>
      <c r="AD110" s="134">
        <f>Z110/($Z$4)*100</f>
        <v>22.728454439100481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59110</v>
      </c>
      <c r="X111" s="116">
        <v>62595</v>
      </c>
      <c r="Y111" s="116">
        <v>63786</v>
      </c>
      <c r="Z111" s="116">
        <v>68058</v>
      </c>
      <c r="AB111" s="113" t="str">
        <f>TEXT(Z111,"###,###")</f>
        <v>68,058</v>
      </c>
      <c r="AD111" s="134">
        <f>Z111/($Z$4)*100</f>
        <v>44.233718965293122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136546</v>
      </c>
      <c r="X112" s="116">
        <v>143592</v>
      </c>
      <c r="Y112" s="116">
        <v>150082</v>
      </c>
      <c r="Z112" s="116">
        <v>153855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35.909999999999997</v>
      </c>
      <c r="W118" s="135">
        <v>39.93</v>
      </c>
      <c r="X118" s="135">
        <v>38.880000000000003</v>
      </c>
      <c r="Y118" s="135">
        <v>38.909999999999997</v>
      </c>
      <c r="Z118" s="135">
        <v>38.85</v>
      </c>
      <c r="AB118" s="113" t="str">
        <f>TEXT(Z118,"##.0")</f>
        <v>38.9</v>
      </c>
    </row>
    <row r="120" spans="19:32" x14ac:dyDescent="0.25">
      <c r="S120" s="105" t="s">
        <v>104</v>
      </c>
      <c r="T120" s="116"/>
      <c r="U120" s="116"/>
      <c r="V120" s="116">
        <v>86924</v>
      </c>
      <c r="W120" s="116">
        <v>88057</v>
      </c>
      <c r="X120" s="116">
        <v>90049</v>
      </c>
      <c r="Y120" s="116">
        <v>91973</v>
      </c>
      <c r="Z120" s="116">
        <v>93444</v>
      </c>
      <c r="AB120" s="113" t="str">
        <f>TEXT(Z120,"###,###")</f>
        <v>93,444</v>
      </c>
    </row>
    <row r="121" spans="19:32" x14ac:dyDescent="0.25">
      <c r="S121" s="105" t="s">
        <v>105</v>
      </c>
      <c r="T121" s="116"/>
      <c r="U121" s="116"/>
      <c r="V121" s="116">
        <v>7113</v>
      </c>
      <c r="W121" s="116">
        <v>7255</v>
      </c>
      <c r="X121" s="116">
        <v>7423</v>
      </c>
      <c r="Y121" s="116">
        <v>7524</v>
      </c>
      <c r="Z121" s="116">
        <v>7854</v>
      </c>
      <c r="AB121" s="113" t="str">
        <f>TEXT(Z121,"###,###")</f>
        <v>7,854</v>
      </c>
    </row>
    <row r="122" spans="19:32" x14ac:dyDescent="0.25">
      <c r="S122" s="105" t="s">
        <v>106</v>
      </c>
      <c r="T122" s="116"/>
      <c r="U122" s="116"/>
      <c r="V122" s="116">
        <v>5056</v>
      </c>
      <c r="W122" s="116">
        <v>5631</v>
      </c>
      <c r="X122" s="116">
        <v>6245</v>
      </c>
      <c r="Y122" s="116">
        <v>6830</v>
      </c>
      <c r="Z122" s="116">
        <v>7315</v>
      </c>
      <c r="AB122" s="113" t="str">
        <f>TEXT(Z122,"###,###")</f>
        <v>7,315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91980</v>
      </c>
      <c r="W124" s="116">
        <v>93688</v>
      </c>
      <c r="X124" s="116">
        <v>96294</v>
      </c>
      <c r="Y124" s="116">
        <v>98803</v>
      </c>
      <c r="Z124" s="116">
        <v>100759</v>
      </c>
      <c r="AB124" s="113" t="str">
        <f>TEXT(Z124,"###,###")</f>
        <v>100,759</v>
      </c>
      <c r="AD124" s="131">
        <f>Z124/$Z$7*100</f>
        <v>92.76882141180154</v>
      </c>
    </row>
    <row r="125" spans="19:32" x14ac:dyDescent="0.25">
      <c r="S125" s="105" t="s">
        <v>108</v>
      </c>
      <c r="T125" s="116"/>
      <c r="U125" s="116"/>
      <c r="V125" s="116">
        <v>12169</v>
      </c>
      <c r="W125" s="116">
        <v>12886</v>
      </c>
      <c r="X125" s="116">
        <v>13668</v>
      </c>
      <c r="Y125" s="116">
        <v>14354</v>
      </c>
      <c r="Z125" s="116">
        <v>15169</v>
      </c>
      <c r="AB125" s="113" t="str">
        <f>TEXT(Z125,"###,###")</f>
        <v>15,169</v>
      </c>
      <c r="AD125" s="131">
        <f>Z125/$Z$7*100</f>
        <v>13.966099822304882</v>
      </c>
    </row>
    <row r="127" spans="19:32" x14ac:dyDescent="0.25">
      <c r="S127" s="105" t="s">
        <v>109</v>
      </c>
      <c r="T127" s="116"/>
      <c r="U127" s="116"/>
      <c r="V127" s="116">
        <v>54629</v>
      </c>
      <c r="W127" s="116">
        <v>55903</v>
      </c>
      <c r="X127" s="116">
        <v>57369</v>
      </c>
      <c r="Y127" s="116">
        <v>58756</v>
      </c>
      <c r="Z127" s="116">
        <v>59919</v>
      </c>
      <c r="AB127" s="113" t="str">
        <f>TEXT(Z127,"###,###")</f>
        <v>59,919</v>
      </c>
      <c r="AD127" s="131">
        <f>Z127/$Z$7*100</f>
        <v>55.167429313249791</v>
      </c>
    </row>
    <row r="128" spans="19:32" x14ac:dyDescent="0.25">
      <c r="S128" s="105" t="s">
        <v>110</v>
      </c>
      <c r="T128" s="116"/>
      <c r="U128" s="116"/>
      <c r="V128" s="116">
        <v>44461</v>
      </c>
      <c r="W128" s="116">
        <v>45040</v>
      </c>
      <c r="X128" s="116">
        <v>46348</v>
      </c>
      <c r="Y128" s="116">
        <v>47572</v>
      </c>
      <c r="Z128" s="116">
        <v>48688</v>
      </c>
      <c r="AB128" s="113" t="str">
        <f>TEXT(Z128,"###,###")</f>
        <v>48,688</v>
      </c>
      <c r="AD128" s="131">
        <f>Z128/$Z$7*100</f>
        <v>44.827046486148063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DAF7437-4B53-4E7E-AB71-8FC01B20623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5393E1B1-D933-4CD2-AAE3-2E0CA460A4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3CE9AB94-AD64-44E9-AA11-269C13AFE6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F6C0AB45-09F7-4D3C-A11F-81463EF629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2EAB5-DE4C-4F1E-8A18-F1BF62A3CE6B}">
  <sheetPr codeName="Sheet7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Buloke</v>
      </c>
      <c r="T1" s="103"/>
      <c r="U1" s="103"/>
      <c r="V1" s="103"/>
      <c r="W1" s="103"/>
      <c r="X1" s="103"/>
      <c r="Y1" s="104" t="str">
        <f>Y3</f>
        <v>8.11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122</v>
      </c>
      <c r="Y3" s="109" t="s">
        <v>220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8.11 Buloke,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4531</v>
      </c>
      <c r="W4" s="112">
        <v>4218</v>
      </c>
      <c r="X4" s="112">
        <v>4600</v>
      </c>
      <c r="Y4" s="112">
        <v>4952</v>
      </c>
      <c r="Z4" s="112">
        <v>4599</v>
      </c>
      <c r="AB4" s="113" t="str">
        <f>TEXT(Z4,"###,###")</f>
        <v>4,599</v>
      </c>
      <c r="AD4" s="114">
        <f>Z4/Y4-1</f>
        <v>-7.1284329563812587E-2</v>
      </c>
      <c r="AF4" s="114">
        <f>Z4/V4-1</f>
        <v>1.5007724564113811E-2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2322</v>
      </c>
      <c r="W5" s="112">
        <v>2182</v>
      </c>
      <c r="X5" s="112">
        <v>2419</v>
      </c>
      <c r="Y5" s="112">
        <v>2664</v>
      </c>
      <c r="Z5" s="112">
        <v>2407</v>
      </c>
      <c r="AB5" s="113" t="str">
        <f>TEXT(Z5,"###,###")</f>
        <v>2,407</v>
      </c>
      <c r="AD5" s="114">
        <f t="shared" ref="AD5:AD9" si="0">Z5/Y5-1</f>
        <v>-9.6471471471471504E-2</v>
      </c>
      <c r="AF5" s="114">
        <f t="shared" ref="AF5:AF9" si="1">Z5/V5-1</f>
        <v>3.6606373815676108E-2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2206</v>
      </c>
      <c r="W6" s="112">
        <v>2040</v>
      </c>
      <c r="X6" s="112">
        <v>2181</v>
      </c>
      <c r="Y6" s="112">
        <v>2289</v>
      </c>
      <c r="Z6" s="112">
        <v>2198</v>
      </c>
      <c r="AB6" s="113" t="str">
        <f>TEXT(Z6,"###,###")</f>
        <v>2,198</v>
      </c>
      <c r="AD6" s="114">
        <f t="shared" si="0"/>
        <v>-3.9755351681957207E-2</v>
      </c>
      <c r="AF6" s="114">
        <f t="shared" si="1"/>
        <v>-3.6264732547597323E-3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3086</v>
      </c>
      <c r="W7" s="112">
        <v>2930</v>
      </c>
      <c r="X7" s="112">
        <v>3131</v>
      </c>
      <c r="Y7" s="112">
        <v>3419</v>
      </c>
      <c r="Z7" s="112">
        <v>3143</v>
      </c>
      <c r="AB7" s="113" t="str">
        <f>TEXT(Z7,"###,###")</f>
        <v>3,143</v>
      </c>
      <c r="AD7" s="114">
        <f t="shared" si="0"/>
        <v>-8.0725358291898197E-2</v>
      </c>
      <c r="AF7" s="114">
        <f t="shared" si="1"/>
        <v>1.8470511989630678E-2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4,599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3,143</v>
      </c>
      <c r="P8" s="71"/>
      <c r="S8" s="111" t="s">
        <v>87</v>
      </c>
      <c r="T8" s="112"/>
      <c r="U8" s="112"/>
      <c r="V8" s="112">
        <v>25672.5</v>
      </c>
      <c r="W8" s="112">
        <v>27432.33</v>
      </c>
      <c r="X8" s="112">
        <v>27004.54</v>
      </c>
      <c r="Y8" s="112">
        <v>29997.759999999998</v>
      </c>
      <c r="Z8" s="112">
        <v>31400</v>
      </c>
      <c r="AB8" s="113" t="str">
        <f>TEXT(Z8,"$###,###")</f>
        <v>$31,400</v>
      </c>
      <c r="AD8" s="114">
        <f t="shared" si="0"/>
        <v>4.6744823613496633E-2</v>
      </c>
      <c r="AF8" s="114">
        <f t="shared" si="1"/>
        <v>0.22309864641152988</v>
      </c>
    </row>
    <row r="9" spans="1:32" x14ac:dyDescent="0.25">
      <c r="A9" s="32" t="s">
        <v>15</v>
      </c>
      <c r="B9" s="75"/>
      <c r="C9" s="76"/>
      <c r="D9" s="77">
        <f>AD104</f>
        <v>55.533811698195258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54.215717467387847</v>
      </c>
      <c r="P9" s="78" t="s">
        <v>88</v>
      </c>
      <c r="S9" s="111" t="s">
        <v>7</v>
      </c>
      <c r="T9" s="112"/>
      <c r="U9" s="112"/>
      <c r="V9" s="112">
        <v>99922150</v>
      </c>
      <c r="W9" s="112">
        <v>92158467</v>
      </c>
      <c r="X9" s="112">
        <v>132501100</v>
      </c>
      <c r="Y9" s="112">
        <v>162976003</v>
      </c>
      <c r="Z9" s="112">
        <v>139630960</v>
      </c>
      <c r="AB9" s="113" t="str">
        <f>TEXT(Z9/1000000,"$#,###.0")&amp;" mil"</f>
        <v>$139.6 mil</v>
      </c>
      <c r="AD9" s="114">
        <f t="shared" si="0"/>
        <v>-0.14324221094071132</v>
      </c>
      <c r="AF9" s="114">
        <f t="shared" si="1"/>
        <v>0.39739747393345715</v>
      </c>
    </row>
    <row r="10" spans="1:32" x14ac:dyDescent="0.25">
      <c r="A10" s="32" t="s">
        <v>18</v>
      </c>
      <c r="B10" s="75"/>
      <c r="C10" s="76"/>
      <c r="D10" s="77">
        <f>AD105</f>
        <v>23.918243096325288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45.784282532612153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80.496341075405667</v>
      </c>
      <c r="P11" s="78" t="s">
        <v>88</v>
      </c>
      <c r="S11" s="111" t="s">
        <v>30</v>
      </c>
      <c r="T11" s="116"/>
      <c r="U11" s="116"/>
      <c r="V11" s="116">
        <v>3452</v>
      </c>
      <c r="W11" s="116">
        <v>3268</v>
      </c>
      <c r="X11" s="116">
        <v>3547</v>
      </c>
      <c r="Y11" s="116">
        <v>3702</v>
      </c>
      <c r="Z11" s="116">
        <v>3512</v>
      </c>
    </row>
    <row r="12" spans="1:32" ht="28.5" customHeight="1" x14ac:dyDescent="0.25">
      <c r="A12" s="32" t="s">
        <v>20</v>
      </c>
      <c r="B12" s="76"/>
      <c r="C12" s="76"/>
      <c r="D12" s="77">
        <f>AD108</f>
        <v>20.178299630354424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34.64842507158766</v>
      </c>
      <c r="P12" s="78" t="s">
        <v>88</v>
      </c>
      <c r="S12" s="111" t="s">
        <v>31</v>
      </c>
      <c r="T12" s="116"/>
      <c r="U12" s="116"/>
      <c r="V12" s="116">
        <v>1073</v>
      </c>
      <c r="W12" s="116">
        <v>957</v>
      </c>
      <c r="X12" s="116">
        <v>1053</v>
      </c>
      <c r="Y12" s="116">
        <v>1247</v>
      </c>
      <c r="Z12" s="116">
        <v>1093</v>
      </c>
    </row>
    <row r="13" spans="1:32" ht="15" customHeight="1" x14ac:dyDescent="0.25">
      <c r="A13" s="32" t="s">
        <v>21</v>
      </c>
      <c r="B13" s="76"/>
      <c r="C13" s="76"/>
      <c r="D13" s="77">
        <f>AD109</f>
        <v>14.916286149162861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45.9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17.242878886714504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16.565785281936922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26.962383126766689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83.434214718063089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687</v>
      </c>
      <c r="Z15" s="116">
        <v>675</v>
      </c>
      <c r="AB15" s="121">
        <f t="shared" ref="AB15:AB34" si="2">IF(Z15="np",0,Z15/$Z$34)</f>
        <v>0.14670723755705281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5</v>
      </c>
      <c r="Z16" s="116">
        <v>5</v>
      </c>
      <c r="AB16" s="121">
        <f t="shared" si="2"/>
        <v>1.0867202782003911E-3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366</v>
      </c>
      <c r="Z17" s="116">
        <v>226</v>
      </c>
      <c r="AB17" s="121">
        <f t="shared" si="2"/>
        <v>4.9119756574657683E-2</v>
      </c>
    </row>
    <row r="18" spans="1:28" x14ac:dyDescent="0.25">
      <c r="A18" s="67" t="str">
        <f>$S$1&amp;" ("&amp;$V$2&amp;" to "&amp;$Z$2&amp;")"</f>
        <v>Buloke (2014-15 to 2018-19)</v>
      </c>
      <c r="B18" s="67"/>
      <c r="C18" s="67"/>
      <c r="D18" s="67"/>
      <c r="E18" s="67"/>
      <c r="F18" s="67"/>
      <c r="G18" s="67" t="str">
        <f>$S$1&amp;" ("&amp;$V$2&amp;" to "&amp;$Z$2&amp;")"</f>
        <v>Buloke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22</v>
      </c>
      <c r="Z18" s="116">
        <v>23</v>
      </c>
      <c r="AB18" s="121">
        <f t="shared" si="2"/>
        <v>4.9989132797217993E-3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217</v>
      </c>
      <c r="Z19" s="116">
        <v>216</v>
      </c>
      <c r="AB19" s="121">
        <f t="shared" si="2"/>
        <v>4.6946316018256898E-2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284</v>
      </c>
      <c r="Z20" s="116">
        <v>180</v>
      </c>
      <c r="AB20" s="121">
        <f t="shared" si="2"/>
        <v>3.9121930015214086E-2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306</v>
      </c>
      <c r="Z21" s="116">
        <v>286</v>
      </c>
      <c r="AB21" s="121">
        <f t="shared" si="2"/>
        <v>6.2160399913062381E-2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146</v>
      </c>
      <c r="Z22" s="116">
        <v>127</v>
      </c>
      <c r="AB22" s="121">
        <f t="shared" si="2"/>
        <v>2.7602695066289935E-2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206</v>
      </c>
      <c r="Z23" s="116">
        <v>212</v>
      </c>
      <c r="AB23" s="121">
        <f t="shared" si="2"/>
        <v>4.6076939795696589E-2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12</v>
      </c>
      <c r="Z24" s="116">
        <v>12</v>
      </c>
      <c r="AB24" s="121">
        <f t="shared" si="2"/>
        <v>2.6081286676809391E-3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97</v>
      </c>
      <c r="Z25" s="116">
        <v>101</v>
      </c>
      <c r="AB25" s="121">
        <f t="shared" si="2"/>
        <v>2.1951749619647902E-2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51</v>
      </c>
      <c r="Z26" s="116">
        <v>51</v>
      </c>
      <c r="AB26" s="121">
        <f t="shared" si="2"/>
        <v>1.108454683764399E-2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133</v>
      </c>
      <c r="Z27" s="116">
        <v>131</v>
      </c>
      <c r="AB27" s="121">
        <f t="shared" si="2"/>
        <v>2.8472071288850251E-2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223</v>
      </c>
      <c r="Z28" s="116">
        <v>212</v>
      </c>
      <c r="AB28" s="121">
        <f t="shared" si="2"/>
        <v>4.6076939795696589E-2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217</v>
      </c>
      <c r="Z29" s="116">
        <v>482</v>
      </c>
      <c r="AB29" s="121">
        <f t="shared" si="2"/>
        <v>0.10475983481851771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383</v>
      </c>
      <c r="Z30" s="116">
        <v>227</v>
      </c>
      <c r="AB30" s="121">
        <f t="shared" si="2"/>
        <v>4.933710063029776E-2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540</v>
      </c>
      <c r="Z31" s="116">
        <v>563</v>
      </c>
      <c r="AB31" s="121">
        <f t="shared" si="2"/>
        <v>0.12236470332536405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73</v>
      </c>
      <c r="Z32" s="116">
        <v>71</v>
      </c>
      <c r="AB32" s="121">
        <f t="shared" si="2"/>
        <v>1.5431427950445555E-2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107</v>
      </c>
      <c r="Z33" s="116">
        <v>113</v>
      </c>
      <c r="AB33" s="121">
        <f t="shared" si="2"/>
        <v>2.4559878287328842E-2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4949</v>
      </c>
      <c r="Z34" s="124">
        <v>4601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2619</v>
      </c>
      <c r="AB37" s="136">
        <f>Z37/Z40*100</f>
        <v>83.434214718063089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520</v>
      </c>
      <c r="AB38" s="136">
        <f>Z38/Z40*100</f>
        <v>16.565785281936922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3139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</v>
      </c>
      <c r="X44" s="116">
        <v>11</v>
      </c>
      <c r="Y44" s="116">
        <v>6</v>
      </c>
      <c r="Z44" s="116">
        <v>15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52</v>
      </c>
      <c r="X45" s="116">
        <v>81</v>
      </c>
      <c r="Y45" s="116">
        <v>76</v>
      </c>
      <c r="Z45" s="116">
        <v>54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128</v>
      </c>
      <c r="X46" s="116">
        <v>146</v>
      </c>
      <c r="Y46" s="116">
        <v>188</v>
      </c>
      <c r="Z46" s="116">
        <v>184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247</v>
      </c>
      <c r="X47" s="116">
        <v>269</v>
      </c>
      <c r="Y47" s="116">
        <v>255</v>
      </c>
      <c r="Z47" s="116">
        <v>229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168</v>
      </c>
      <c r="X48" s="116">
        <v>191</v>
      </c>
      <c r="Y48" s="116">
        <v>255</v>
      </c>
      <c r="Z48" s="116">
        <v>250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Buloke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154</v>
      </c>
      <c r="X49" s="116">
        <v>163</v>
      </c>
      <c r="Y49" s="116">
        <v>193</v>
      </c>
      <c r="Z49" s="116">
        <v>173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143</v>
      </c>
      <c r="X50" s="116">
        <v>154</v>
      </c>
      <c r="Y50" s="116">
        <v>156</v>
      </c>
      <c r="Z50" s="116">
        <v>134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168</v>
      </c>
      <c r="X51" s="116">
        <v>172</v>
      </c>
      <c r="Y51" s="116">
        <v>178</v>
      </c>
      <c r="Z51" s="116">
        <v>143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207</v>
      </c>
      <c r="X52" s="116">
        <v>230</v>
      </c>
      <c r="Y52" s="116">
        <v>221</v>
      </c>
      <c r="Z52" s="116">
        <v>199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203</v>
      </c>
      <c r="X53" s="116">
        <v>248</v>
      </c>
      <c r="Y53" s="116">
        <v>260</v>
      </c>
      <c r="Z53" s="116">
        <v>256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217</v>
      </c>
      <c r="X54" s="116">
        <v>222</v>
      </c>
      <c r="Y54" s="116">
        <v>239</v>
      </c>
      <c r="Z54" s="116">
        <v>211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223</v>
      </c>
      <c r="X55" s="116">
        <v>222</v>
      </c>
      <c r="Y55" s="116">
        <v>239</v>
      </c>
      <c r="Z55" s="116">
        <v>226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134</v>
      </c>
      <c r="X56" s="116">
        <v>156</v>
      </c>
      <c r="Y56" s="116">
        <v>176</v>
      </c>
      <c r="Z56" s="116">
        <v>163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59</v>
      </c>
      <c r="X57" s="116">
        <v>61</v>
      </c>
      <c r="Y57" s="116">
        <v>96</v>
      </c>
      <c r="Z57" s="116">
        <v>77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46</v>
      </c>
      <c r="X58" s="116">
        <v>53</v>
      </c>
      <c r="Y58" s="116">
        <v>58</v>
      </c>
      <c r="Z58" s="116">
        <v>45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13</v>
      </c>
      <c r="X59" s="116">
        <v>18</v>
      </c>
      <c r="Y59" s="116">
        <v>25</v>
      </c>
      <c r="Z59" s="116">
        <v>31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19</v>
      </c>
      <c r="X60" s="116">
        <v>22</v>
      </c>
      <c r="Y60" s="116">
        <v>24</v>
      </c>
      <c r="Z60" s="116">
        <v>18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2179</v>
      </c>
      <c r="X61" s="116">
        <v>2419</v>
      </c>
      <c r="Y61" s="116">
        <v>2663</v>
      </c>
      <c r="Z61" s="116">
        <v>2404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4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Buloke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56</v>
      </c>
      <c r="X64" s="116">
        <v>51</v>
      </c>
      <c r="Y64" s="116">
        <v>47</v>
      </c>
      <c r="Z64" s="116">
        <v>34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114</v>
      </c>
      <c r="X65" s="116">
        <v>133</v>
      </c>
      <c r="Y65" s="116">
        <v>154</v>
      </c>
      <c r="Z65" s="116">
        <v>159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181</v>
      </c>
      <c r="X66" s="116">
        <v>203</v>
      </c>
      <c r="Y66" s="116">
        <v>226</v>
      </c>
      <c r="Z66" s="116">
        <v>195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206</v>
      </c>
      <c r="X67" s="116">
        <v>199</v>
      </c>
      <c r="Y67" s="116">
        <v>170</v>
      </c>
      <c r="Z67" s="116">
        <v>187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122</v>
      </c>
      <c r="X68" s="116">
        <v>117</v>
      </c>
      <c r="Y68" s="116">
        <v>148</v>
      </c>
      <c r="Z68" s="116">
        <v>162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126</v>
      </c>
      <c r="X69" s="116">
        <v>144</v>
      </c>
      <c r="Y69" s="116">
        <v>144</v>
      </c>
      <c r="Z69" s="116">
        <v>147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167</v>
      </c>
      <c r="X70" s="116">
        <v>172</v>
      </c>
      <c r="Y70" s="116">
        <v>173</v>
      </c>
      <c r="Z70" s="116">
        <v>148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205</v>
      </c>
      <c r="X71" s="116">
        <v>229</v>
      </c>
      <c r="Y71" s="116">
        <v>265</v>
      </c>
      <c r="Z71" s="116">
        <v>241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253</v>
      </c>
      <c r="X72" s="116">
        <v>283</v>
      </c>
      <c r="Y72" s="116">
        <v>230</v>
      </c>
      <c r="Z72" s="116">
        <v>212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263</v>
      </c>
      <c r="X73" s="116">
        <v>257</v>
      </c>
      <c r="Y73" s="116">
        <v>270</v>
      </c>
      <c r="Z73" s="116">
        <v>255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142</v>
      </c>
      <c r="X74" s="116">
        <v>173</v>
      </c>
      <c r="Y74" s="116">
        <v>194</v>
      </c>
      <c r="Z74" s="116">
        <v>225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92</v>
      </c>
      <c r="X75" s="116">
        <v>106</v>
      </c>
      <c r="Y75" s="116">
        <v>124</v>
      </c>
      <c r="Z75" s="116">
        <v>102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42</v>
      </c>
      <c r="X76" s="116">
        <v>48</v>
      </c>
      <c r="Y76" s="116">
        <v>60</v>
      </c>
      <c r="Z76" s="116">
        <v>56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29</v>
      </c>
      <c r="X77" s="116">
        <v>29</v>
      </c>
      <c r="Y77" s="116">
        <v>35</v>
      </c>
      <c r="Z77" s="116">
        <v>35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11</v>
      </c>
      <c r="X78" s="116">
        <v>13</v>
      </c>
      <c r="Y78" s="116">
        <v>19</v>
      </c>
      <c r="Z78" s="116">
        <v>16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18</v>
      </c>
      <c r="X79" s="116">
        <v>22</v>
      </c>
      <c r="Y79" s="116">
        <v>19</v>
      </c>
      <c r="Z79" s="116">
        <v>16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2036</v>
      </c>
      <c r="X80" s="116">
        <v>2181</v>
      </c>
      <c r="Y80" s="116">
        <v>2288</v>
      </c>
      <c r="Z80" s="116">
        <v>2199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Buloke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146</v>
      </c>
      <c r="X83" s="116">
        <v>156</v>
      </c>
      <c r="Y83" s="116">
        <v>179</v>
      </c>
      <c r="Z83" s="116">
        <v>182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121</v>
      </c>
      <c r="X84" s="116">
        <v>130</v>
      </c>
      <c r="Y84" s="116">
        <v>112</v>
      </c>
      <c r="Z84" s="116">
        <v>121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4,599</v>
      </c>
      <c r="D85" s="100">
        <f t="shared" ref="D85:D90" si="4">AD4</f>
        <v>-7.1284329563812587E-2</v>
      </c>
      <c r="E85" s="101">
        <f t="shared" ref="E85:E90" si="5">AD4</f>
        <v>-7.1284329563812587E-2</v>
      </c>
      <c r="F85" s="100">
        <f t="shared" ref="F85:F90" si="6">AF4</f>
        <v>1.5007724564113811E-2</v>
      </c>
      <c r="G85" s="101">
        <f t="shared" ref="G85:G90" si="7">AF4</f>
        <v>1.5007724564113811E-2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214</v>
      </c>
      <c r="X85" s="116">
        <v>218</v>
      </c>
      <c r="Y85" s="116">
        <v>217</v>
      </c>
      <c r="Z85" s="116">
        <v>218</v>
      </c>
    </row>
    <row r="86" spans="1:30" ht="15" customHeight="1" x14ac:dyDescent="0.25">
      <c r="A86" s="102" t="s">
        <v>4</v>
      </c>
      <c r="B86" s="51"/>
      <c r="C86" s="61" t="str">
        <f t="shared" si="3"/>
        <v>2,407</v>
      </c>
      <c r="D86" s="100">
        <f t="shared" si="4"/>
        <v>-9.6471471471471504E-2</v>
      </c>
      <c r="E86" s="101">
        <f t="shared" si="5"/>
        <v>-9.6471471471471504E-2</v>
      </c>
      <c r="F86" s="100">
        <f t="shared" si="6"/>
        <v>3.6606373815676108E-2</v>
      </c>
      <c r="G86" s="101">
        <f t="shared" si="7"/>
        <v>3.6606373815676108E-2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39</v>
      </c>
      <c r="X86" s="116">
        <v>42</v>
      </c>
      <c r="Y86" s="116">
        <v>43</v>
      </c>
      <c r="Z86" s="116">
        <v>46</v>
      </c>
    </row>
    <row r="87" spans="1:30" ht="15" customHeight="1" x14ac:dyDescent="0.25">
      <c r="A87" s="102" t="s">
        <v>5</v>
      </c>
      <c r="B87" s="51"/>
      <c r="C87" s="61" t="str">
        <f t="shared" si="3"/>
        <v>2,198</v>
      </c>
      <c r="D87" s="100">
        <f t="shared" si="4"/>
        <v>-3.9755351681957207E-2</v>
      </c>
      <c r="E87" s="101">
        <f t="shared" si="5"/>
        <v>-3.9755351681957207E-2</v>
      </c>
      <c r="F87" s="100">
        <f t="shared" si="6"/>
        <v>-3.6264732547597323E-3</v>
      </c>
      <c r="G87" s="101">
        <f t="shared" si="7"/>
        <v>-3.6264732547597323E-3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39</v>
      </c>
      <c r="X87" s="116">
        <v>39</v>
      </c>
      <c r="Y87" s="116">
        <v>33</v>
      </c>
      <c r="Z87" s="116">
        <v>38</v>
      </c>
    </row>
    <row r="88" spans="1:30" ht="15" customHeight="1" x14ac:dyDescent="0.25">
      <c r="A88" s="51" t="s">
        <v>6</v>
      </c>
      <c r="B88" s="51"/>
      <c r="C88" s="61" t="str">
        <f t="shared" si="3"/>
        <v>3,143</v>
      </c>
      <c r="D88" s="100">
        <f t="shared" si="4"/>
        <v>-8.0725358291898197E-2</v>
      </c>
      <c r="E88" s="101">
        <f t="shared" si="5"/>
        <v>-8.0725358291898197E-2</v>
      </c>
      <c r="F88" s="100">
        <f t="shared" si="6"/>
        <v>1.8470511989630678E-2</v>
      </c>
      <c r="G88" s="101">
        <f t="shared" si="7"/>
        <v>1.8470511989630678E-2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39</v>
      </c>
      <c r="X88" s="116">
        <v>41</v>
      </c>
      <c r="Y88" s="116">
        <v>45</v>
      </c>
      <c r="Z88" s="116">
        <v>31</v>
      </c>
    </row>
    <row r="89" spans="1:30" ht="15" customHeight="1" x14ac:dyDescent="0.25">
      <c r="A89" s="51" t="s">
        <v>102</v>
      </c>
      <c r="B89" s="51"/>
      <c r="C89" s="61" t="str">
        <f t="shared" si="3"/>
        <v>$31,400</v>
      </c>
      <c r="D89" s="100">
        <f t="shared" si="4"/>
        <v>4.6744823613496633E-2</v>
      </c>
      <c r="E89" s="101">
        <f t="shared" si="5"/>
        <v>4.6744823613496633E-2</v>
      </c>
      <c r="F89" s="100">
        <f t="shared" si="6"/>
        <v>0.22309864641152988</v>
      </c>
      <c r="G89" s="101">
        <f t="shared" si="7"/>
        <v>0.22309864641152988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144</v>
      </c>
      <c r="X89" s="116">
        <v>166</v>
      </c>
      <c r="Y89" s="116">
        <v>210</v>
      </c>
      <c r="Z89" s="116">
        <v>206</v>
      </c>
    </row>
    <row r="90" spans="1:30" ht="15" customHeight="1" x14ac:dyDescent="0.25">
      <c r="A90" s="51" t="s">
        <v>7</v>
      </c>
      <c r="B90" s="51"/>
      <c r="C90" s="61" t="str">
        <f t="shared" si="3"/>
        <v>$139.6 mil</v>
      </c>
      <c r="D90" s="100">
        <f t="shared" si="4"/>
        <v>-0.14324221094071132</v>
      </c>
      <c r="E90" s="101">
        <f t="shared" si="5"/>
        <v>-0.14324221094071132</v>
      </c>
      <c r="F90" s="100">
        <f t="shared" si="6"/>
        <v>0.39739747393345715</v>
      </c>
      <c r="G90" s="101">
        <f t="shared" si="7"/>
        <v>0.39739747393345715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276</v>
      </c>
      <c r="X90" s="116">
        <v>324</v>
      </c>
      <c r="Y90" s="116">
        <v>329</v>
      </c>
      <c r="Z90" s="116">
        <v>318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1558</v>
      </c>
      <c r="X91" s="116">
        <v>1686</v>
      </c>
      <c r="Y91" s="116">
        <v>1882</v>
      </c>
      <c r="Z91" s="116">
        <v>1704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65</v>
      </c>
      <c r="X93" s="116">
        <v>70</v>
      </c>
      <c r="Y93" s="116">
        <v>91</v>
      </c>
      <c r="Z93" s="116">
        <v>101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294</v>
      </c>
      <c r="X94" s="116">
        <v>309</v>
      </c>
      <c r="Y94" s="116">
        <v>327</v>
      </c>
      <c r="Z94" s="116">
        <v>315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27</v>
      </c>
      <c r="X95" s="116">
        <v>27</v>
      </c>
      <c r="Y95" s="116">
        <v>33</v>
      </c>
      <c r="Z95" s="116">
        <v>23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192</v>
      </c>
      <c r="X96" s="116">
        <v>190</v>
      </c>
      <c r="Y96" s="116">
        <v>186</v>
      </c>
      <c r="Z96" s="116">
        <v>202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205</v>
      </c>
      <c r="X97" s="116">
        <v>216</v>
      </c>
      <c r="Y97" s="116">
        <v>194</v>
      </c>
      <c r="Z97" s="116">
        <v>169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102</v>
      </c>
      <c r="X98" s="116">
        <v>96</v>
      </c>
      <c r="Y98" s="116">
        <v>106</v>
      </c>
      <c r="Z98" s="116">
        <v>116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9</v>
      </c>
      <c r="X99" s="116">
        <v>25</v>
      </c>
      <c r="Y99" s="116">
        <v>22</v>
      </c>
      <c r="Z99" s="116">
        <v>16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129</v>
      </c>
      <c r="X100" s="116">
        <v>143</v>
      </c>
      <c r="Y100" s="116">
        <v>172</v>
      </c>
      <c r="Z100" s="116">
        <v>149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1368</v>
      </c>
      <c r="X101" s="116">
        <v>1445</v>
      </c>
      <c r="Y101" s="116">
        <v>1537</v>
      </c>
      <c r="Z101" s="116">
        <v>1439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2343</v>
      </c>
      <c r="X104" s="116">
        <v>2637</v>
      </c>
      <c r="Y104" s="116">
        <v>2816</v>
      </c>
      <c r="Z104" s="116">
        <v>2554</v>
      </c>
      <c r="AB104" s="113" t="str">
        <f>TEXT(Z104,"###,###")</f>
        <v>2,554</v>
      </c>
      <c r="AD104" s="134">
        <f>Z104/($Z$4)*100</f>
        <v>55.533811698195258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1023</v>
      </c>
      <c r="X105" s="116">
        <v>1030</v>
      </c>
      <c r="Y105" s="116">
        <v>1007</v>
      </c>
      <c r="Z105" s="116">
        <v>1100</v>
      </c>
      <c r="AB105" s="113" t="str">
        <f>TEXT(Z105,"###,###")</f>
        <v>1,100</v>
      </c>
      <c r="AD105" s="134">
        <f>Z105/($Z$4)*100</f>
        <v>23.918243096325288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3366</v>
      </c>
      <c r="X106" s="124">
        <v>3667</v>
      </c>
      <c r="Y106" s="124">
        <v>3823</v>
      </c>
      <c r="Z106" s="124">
        <v>3654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875</v>
      </c>
      <c r="X108" s="116">
        <v>999</v>
      </c>
      <c r="Y108" s="116">
        <v>1086</v>
      </c>
      <c r="Z108" s="116">
        <v>928</v>
      </c>
      <c r="AB108" s="113" t="str">
        <f>TEXT(Z108,"###,###")</f>
        <v>928</v>
      </c>
      <c r="AD108" s="134">
        <f>Z108/($Z$4)*100</f>
        <v>20.178299630354424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690</v>
      </c>
      <c r="X109" s="116">
        <v>722</v>
      </c>
      <c r="Y109" s="116">
        <v>691</v>
      </c>
      <c r="Z109" s="116">
        <v>686</v>
      </c>
      <c r="AB109" s="113" t="str">
        <f>TEXT(Z109,"###,###")</f>
        <v>686</v>
      </c>
      <c r="AD109" s="134">
        <f>Z109/($Z$4)*100</f>
        <v>14.916286149162861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662</v>
      </c>
      <c r="X110" s="116">
        <v>664</v>
      </c>
      <c r="Y110" s="116">
        <v>818</v>
      </c>
      <c r="Z110" s="116">
        <v>793</v>
      </c>
      <c r="AB110" s="113" t="str">
        <f>TEXT(Z110,"###,###")</f>
        <v>793</v>
      </c>
      <c r="AD110" s="134">
        <f>Z110/($Z$4)*100</f>
        <v>17.242878886714504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1147</v>
      </c>
      <c r="X111" s="116">
        <v>1282</v>
      </c>
      <c r="Y111" s="116">
        <v>1224</v>
      </c>
      <c r="Z111" s="116">
        <v>1240</v>
      </c>
      <c r="AB111" s="113" t="str">
        <f>TEXT(Z111,"###,###")</f>
        <v>1,240</v>
      </c>
      <c r="AD111" s="134">
        <f>Z111/($Z$4)*100</f>
        <v>26.962383126766689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4218</v>
      </c>
      <c r="X112" s="116">
        <v>4600</v>
      </c>
      <c r="Y112" s="116">
        <v>4953</v>
      </c>
      <c r="Z112" s="116">
        <v>4605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45.72</v>
      </c>
      <c r="W118" s="135">
        <v>44.73</v>
      </c>
      <c r="X118" s="135">
        <v>45.69</v>
      </c>
      <c r="Y118" s="135">
        <v>46.11</v>
      </c>
      <c r="Z118" s="135">
        <v>45.85</v>
      </c>
      <c r="AB118" s="113" t="str">
        <f>TEXT(Z118,"##.0")</f>
        <v>45.9</v>
      </c>
    </row>
    <row r="120" spans="19:32" x14ac:dyDescent="0.25">
      <c r="S120" s="105" t="s">
        <v>104</v>
      </c>
      <c r="T120" s="116"/>
      <c r="U120" s="116"/>
      <c r="V120" s="116">
        <v>2014</v>
      </c>
      <c r="W120" s="116">
        <v>1973</v>
      </c>
      <c r="X120" s="116">
        <v>2078</v>
      </c>
      <c r="Y120" s="116">
        <v>2175</v>
      </c>
      <c r="Z120" s="116">
        <v>2048</v>
      </c>
      <c r="AB120" s="113" t="str">
        <f>TEXT(Z120,"###,###")</f>
        <v>2,048</v>
      </c>
    </row>
    <row r="121" spans="19:32" x14ac:dyDescent="0.25">
      <c r="S121" s="105" t="s">
        <v>105</v>
      </c>
      <c r="T121" s="116"/>
      <c r="U121" s="116"/>
      <c r="V121" s="116">
        <v>634</v>
      </c>
      <c r="W121" s="116">
        <v>541</v>
      </c>
      <c r="X121" s="116">
        <v>588</v>
      </c>
      <c r="Y121" s="116">
        <v>736</v>
      </c>
      <c r="Z121" s="116">
        <v>607</v>
      </c>
      <c r="AB121" s="113" t="str">
        <f>TEXT(Z121,"###,###")</f>
        <v>607</v>
      </c>
    </row>
    <row r="122" spans="19:32" x14ac:dyDescent="0.25">
      <c r="S122" s="105" t="s">
        <v>106</v>
      </c>
      <c r="T122" s="116"/>
      <c r="U122" s="116"/>
      <c r="V122" s="116">
        <v>443</v>
      </c>
      <c r="W122" s="116">
        <v>414</v>
      </c>
      <c r="X122" s="116">
        <v>465</v>
      </c>
      <c r="Y122" s="116">
        <v>519</v>
      </c>
      <c r="Z122" s="116">
        <v>482</v>
      </c>
      <c r="AB122" s="113" t="str">
        <f>TEXT(Z122,"###,###")</f>
        <v>482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2457</v>
      </c>
      <c r="W124" s="116">
        <v>2387</v>
      </c>
      <c r="X124" s="116">
        <v>2543</v>
      </c>
      <c r="Y124" s="116">
        <v>2694</v>
      </c>
      <c r="Z124" s="116">
        <v>2530</v>
      </c>
      <c r="AB124" s="113" t="str">
        <f>TEXT(Z124,"###,###")</f>
        <v>2,530</v>
      </c>
      <c r="AD124" s="131">
        <f>Z124/$Z$7*100</f>
        <v>80.496341075405667</v>
      </c>
    </row>
    <row r="125" spans="19:32" x14ac:dyDescent="0.25">
      <c r="S125" s="105" t="s">
        <v>108</v>
      </c>
      <c r="T125" s="116"/>
      <c r="U125" s="116"/>
      <c r="V125" s="116">
        <v>1077</v>
      </c>
      <c r="W125" s="116">
        <v>955</v>
      </c>
      <c r="X125" s="116">
        <v>1053</v>
      </c>
      <c r="Y125" s="116">
        <v>1255</v>
      </c>
      <c r="Z125" s="116">
        <v>1089</v>
      </c>
      <c r="AB125" s="113" t="str">
        <f>TEXT(Z125,"###,###")</f>
        <v>1,089</v>
      </c>
      <c r="AD125" s="131">
        <f>Z125/$Z$7*100</f>
        <v>34.64842507158766</v>
      </c>
    </row>
    <row r="127" spans="19:32" x14ac:dyDescent="0.25">
      <c r="S127" s="105" t="s">
        <v>109</v>
      </c>
      <c r="T127" s="116"/>
      <c r="U127" s="116"/>
      <c r="V127" s="116">
        <v>1628</v>
      </c>
      <c r="W127" s="116">
        <v>1559</v>
      </c>
      <c r="X127" s="116">
        <v>1686</v>
      </c>
      <c r="Y127" s="116">
        <v>1880</v>
      </c>
      <c r="Z127" s="116">
        <v>1704</v>
      </c>
      <c r="AB127" s="113" t="str">
        <f>TEXT(Z127,"###,###")</f>
        <v>1,704</v>
      </c>
      <c r="AD127" s="131">
        <f>Z127/$Z$7*100</f>
        <v>54.215717467387847</v>
      </c>
    </row>
    <row r="128" spans="19:32" x14ac:dyDescent="0.25">
      <c r="S128" s="105" t="s">
        <v>110</v>
      </c>
      <c r="T128" s="116"/>
      <c r="U128" s="116"/>
      <c r="V128" s="116">
        <v>1462</v>
      </c>
      <c r="W128" s="116">
        <v>1373</v>
      </c>
      <c r="X128" s="116">
        <v>1445</v>
      </c>
      <c r="Y128" s="116">
        <v>1540</v>
      </c>
      <c r="Z128" s="116">
        <v>1439</v>
      </c>
      <c r="AB128" s="113" t="str">
        <f>TEXT(Z128,"###,###")</f>
        <v>1,439</v>
      </c>
      <c r="AD128" s="131">
        <f>Z128/$Z$7*100</f>
        <v>45.784282532612153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B1A1E03-52EB-4530-B1BC-714CFCCB2F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D5AAD15A-3F49-4DA3-8CD1-46115CA56E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1BA1D894-D0B7-40E8-BC6D-A83678A8D6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BCD37101-EF95-4F3A-9CF7-9FD889EC8C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BC777-9E3C-47FB-8ACC-2752C72D52F9}">
  <sheetPr codeName="Sheet7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Campaspe</v>
      </c>
      <c r="T1" s="103"/>
      <c r="U1" s="103"/>
      <c r="V1" s="103"/>
      <c r="W1" s="103"/>
      <c r="X1" s="103"/>
      <c r="Y1" s="104" t="str">
        <f>Y3</f>
        <v>8.12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123</v>
      </c>
      <c r="Y3" s="109" t="s">
        <v>221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8.12 Campaspe,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28033</v>
      </c>
      <c r="W4" s="112">
        <v>27901</v>
      </c>
      <c r="X4" s="112">
        <v>28912</v>
      </c>
      <c r="Y4" s="112">
        <v>30231</v>
      </c>
      <c r="Z4" s="112">
        <v>30051</v>
      </c>
      <c r="AB4" s="113" t="str">
        <f>TEXT(Z4,"###,###")</f>
        <v>30,051</v>
      </c>
      <c r="AD4" s="114">
        <f>Z4/Y4-1</f>
        <v>-5.9541530217326333E-3</v>
      </c>
      <c r="AF4" s="114">
        <f>Z4/V4-1</f>
        <v>7.1986587236471333E-2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14341</v>
      </c>
      <c r="W5" s="112">
        <v>14141</v>
      </c>
      <c r="X5" s="112">
        <v>14785</v>
      </c>
      <c r="Y5" s="112">
        <v>15609</v>
      </c>
      <c r="Z5" s="112">
        <v>15109</v>
      </c>
      <c r="AB5" s="113" t="str">
        <f>TEXT(Z5,"###,###")</f>
        <v>15,109</v>
      </c>
      <c r="AD5" s="114">
        <f t="shared" ref="AD5:AD9" si="0">Z5/Y5-1</f>
        <v>-3.2032801588826931E-2</v>
      </c>
      <c r="AF5" s="114">
        <f t="shared" ref="AF5:AF9" si="1">Z5/V5-1</f>
        <v>5.3552750854194198E-2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13692</v>
      </c>
      <c r="W6" s="112">
        <v>13760</v>
      </c>
      <c r="X6" s="112">
        <v>14127</v>
      </c>
      <c r="Y6" s="112">
        <v>14622</v>
      </c>
      <c r="Z6" s="112">
        <v>14947</v>
      </c>
      <c r="AB6" s="113" t="str">
        <f>TEXT(Z6,"###,###")</f>
        <v>14,947</v>
      </c>
      <c r="AD6" s="114">
        <f t="shared" si="0"/>
        <v>2.222678156202984E-2</v>
      </c>
      <c r="AF6" s="114">
        <f t="shared" si="1"/>
        <v>9.1659363131755711E-2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19532</v>
      </c>
      <c r="W7" s="112">
        <v>19611</v>
      </c>
      <c r="X7" s="112">
        <v>20036</v>
      </c>
      <c r="Y7" s="112">
        <v>20984</v>
      </c>
      <c r="Z7" s="112">
        <v>20904</v>
      </c>
      <c r="AB7" s="113" t="str">
        <f>TEXT(Z7,"###,###")</f>
        <v>20,904</v>
      </c>
      <c r="AD7" s="114">
        <f t="shared" si="0"/>
        <v>-3.8124285169652827E-3</v>
      </c>
      <c r="AF7" s="114">
        <f t="shared" si="1"/>
        <v>7.0243702641818562E-2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30,051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20,904</v>
      </c>
      <c r="P8" s="71"/>
      <c r="S8" s="111" t="s">
        <v>87</v>
      </c>
      <c r="T8" s="112"/>
      <c r="U8" s="112"/>
      <c r="V8" s="112">
        <v>33420</v>
      </c>
      <c r="W8" s="112">
        <v>35031.43</v>
      </c>
      <c r="X8" s="112">
        <v>35795.360000000001</v>
      </c>
      <c r="Y8" s="112">
        <v>37244.089999999997</v>
      </c>
      <c r="Z8" s="112">
        <v>37830.93</v>
      </c>
      <c r="AB8" s="113" t="str">
        <f>TEXT(Z8,"$###,###")</f>
        <v>$37,831</v>
      </c>
      <c r="AD8" s="114">
        <f t="shared" si="0"/>
        <v>1.5756593864959534E-2</v>
      </c>
      <c r="AF8" s="114">
        <f t="shared" si="1"/>
        <v>0.13198473967684032</v>
      </c>
    </row>
    <row r="9" spans="1:32" x14ac:dyDescent="0.25">
      <c r="A9" s="32" t="s">
        <v>15</v>
      </c>
      <c r="B9" s="75"/>
      <c r="C9" s="76"/>
      <c r="D9" s="77">
        <f>AD104</f>
        <v>72.393597550830265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51.860887868350559</v>
      </c>
      <c r="P9" s="78" t="s">
        <v>88</v>
      </c>
      <c r="S9" s="111" t="s">
        <v>7</v>
      </c>
      <c r="T9" s="112"/>
      <c r="U9" s="112"/>
      <c r="V9" s="112">
        <v>834443049</v>
      </c>
      <c r="W9" s="112">
        <v>832212761</v>
      </c>
      <c r="X9" s="112">
        <v>875578854</v>
      </c>
      <c r="Y9" s="112">
        <v>975536923</v>
      </c>
      <c r="Z9" s="112">
        <v>986384872</v>
      </c>
      <c r="AB9" s="113" t="str">
        <f>TEXT(Z9/1000000,"$#,###.0")&amp;" mil"</f>
        <v>$986.4 mil</v>
      </c>
      <c r="AD9" s="114">
        <f t="shared" si="0"/>
        <v>1.1119977874994191E-2</v>
      </c>
      <c r="AF9" s="114">
        <f t="shared" si="1"/>
        <v>0.18208770890007142</v>
      </c>
    </row>
    <row r="10" spans="1:32" x14ac:dyDescent="0.25">
      <c r="A10" s="32" t="s">
        <v>18</v>
      </c>
      <c r="B10" s="75"/>
      <c r="C10" s="76"/>
      <c r="D10" s="77">
        <f>AD105</f>
        <v>15.503643805530597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48.153463451970914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88.67680826636051</v>
      </c>
      <c r="P11" s="78" t="s">
        <v>88</v>
      </c>
      <c r="S11" s="111" t="s">
        <v>30</v>
      </c>
      <c r="T11" s="116"/>
      <c r="U11" s="116"/>
      <c r="V11" s="116">
        <v>23812</v>
      </c>
      <c r="W11" s="116">
        <v>23719</v>
      </c>
      <c r="X11" s="116">
        <v>24602</v>
      </c>
      <c r="Y11" s="116">
        <v>25653</v>
      </c>
      <c r="Z11" s="116">
        <v>25797</v>
      </c>
    </row>
    <row r="12" spans="1:32" ht="28.5" customHeight="1" x14ac:dyDescent="0.25">
      <c r="A12" s="32" t="s">
        <v>20</v>
      </c>
      <c r="B12" s="76"/>
      <c r="C12" s="76"/>
      <c r="D12" s="77">
        <f>AD108</f>
        <v>15.849722139030314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20.326253348641409</v>
      </c>
      <c r="P12" s="78" t="s">
        <v>88</v>
      </c>
      <c r="S12" s="111" t="s">
        <v>31</v>
      </c>
      <c r="T12" s="116"/>
      <c r="U12" s="116"/>
      <c r="V12" s="116">
        <v>4224</v>
      </c>
      <c r="W12" s="116">
        <v>4180</v>
      </c>
      <c r="X12" s="116">
        <v>4310</v>
      </c>
      <c r="Y12" s="116">
        <v>4575</v>
      </c>
      <c r="Z12" s="116">
        <v>4252</v>
      </c>
    </row>
    <row r="13" spans="1:32" ht="15" customHeight="1" x14ac:dyDescent="0.25">
      <c r="A13" s="32" t="s">
        <v>21</v>
      </c>
      <c r="B13" s="76"/>
      <c r="C13" s="76"/>
      <c r="D13" s="77">
        <f>AD109</f>
        <v>18.808026355196166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43.2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24.138963761605268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17.334098846945125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29.087218395394498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82.665901153054875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2434</v>
      </c>
      <c r="Z15" s="116">
        <v>2571</v>
      </c>
      <c r="AB15" s="121">
        <f t="shared" ref="AB15:AB34" si="2">IF(Z15="np",0,Z15/$Z$34)</f>
        <v>8.5563099041533544E-2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90</v>
      </c>
      <c r="Z16" s="116">
        <v>95</v>
      </c>
      <c r="AB16" s="121">
        <f t="shared" si="2"/>
        <v>3.1616080937167199E-3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2911</v>
      </c>
      <c r="Z17" s="116">
        <v>2638</v>
      </c>
      <c r="AB17" s="121">
        <f t="shared" si="2"/>
        <v>8.7792864749733759E-2</v>
      </c>
    </row>
    <row r="18" spans="1:28" x14ac:dyDescent="0.25">
      <c r="A18" s="67" t="str">
        <f>$S$1&amp;" ("&amp;$V$2&amp;" to "&amp;$Z$2&amp;")"</f>
        <v>Campaspe (2014-15 to 2018-19)</v>
      </c>
      <c r="B18" s="67"/>
      <c r="C18" s="67"/>
      <c r="D18" s="67"/>
      <c r="E18" s="67"/>
      <c r="F18" s="67"/>
      <c r="G18" s="67" t="str">
        <f>$S$1&amp;" ("&amp;$V$2&amp;" to "&amp;$Z$2&amp;")"</f>
        <v>Campaspe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286</v>
      </c>
      <c r="Z18" s="116">
        <v>260</v>
      </c>
      <c r="AB18" s="121">
        <f t="shared" si="2"/>
        <v>8.6528221512247074E-3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2144</v>
      </c>
      <c r="Z19" s="116">
        <v>2104</v>
      </c>
      <c r="AB19" s="121">
        <f t="shared" si="2"/>
        <v>7.002129925452609E-2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865</v>
      </c>
      <c r="Z20" s="116">
        <v>726</v>
      </c>
      <c r="AB20" s="121">
        <f t="shared" si="2"/>
        <v>2.4161341853035145E-2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2760</v>
      </c>
      <c r="Z21" s="116">
        <v>2777</v>
      </c>
      <c r="AB21" s="121">
        <f t="shared" si="2"/>
        <v>9.2418796592119282E-2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2245</v>
      </c>
      <c r="Z22" s="116">
        <v>2419</v>
      </c>
      <c r="AB22" s="121">
        <f t="shared" si="2"/>
        <v>8.0504526091586801E-2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1069</v>
      </c>
      <c r="Z23" s="116">
        <v>1058</v>
      </c>
      <c r="AB23" s="121">
        <f t="shared" si="2"/>
        <v>3.5210330138445156E-2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148</v>
      </c>
      <c r="Z24" s="116">
        <v>145</v>
      </c>
      <c r="AB24" s="121">
        <f t="shared" si="2"/>
        <v>4.8256123535676248E-3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939</v>
      </c>
      <c r="Z25" s="116">
        <v>847</v>
      </c>
      <c r="AB25" s="121">
        <f t="shared" si="2"/>
        <v>2.8188232161874334E-2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457</v>
      </c>
      <c r="Z26" s="116">
        <v>550</v>
      </c>
      <c r="AB26" s="121">
        <f t="shared" si="2"/>
        <v>1.8304046858359957E-2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1003</v>
      </c>
      <c r="Z27" s="116">
        <v>1088</v>
      </c>
      <c r="AB27" s="121">
        <f t="shared" si="2"/>
        <v>3.6208732694355698E-2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1778</v>
      </c>
      <c r="Z28" s="116">
        <v>1803</v>
      </c>
      <c r="AB28" s="121">
        <f t="shared" si="2"/>
        <v>6.0003993610223641E-2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1075</v>
      </c>
      <c r="Z29" s="116">
        <v>1904</v>
      </c>
      <c r="AB29" s="121">
        <f t="shared" si="2"/>
        <v>6.336528221512247E-2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2049</v>
      </c>
      <c r="Z30" s="116">
        <v>1279</v>
      </c>
      <c r="AB30" s="121">
        <f t="shared" si="2"/>
        <v>4.2565228966986154E-2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3477</v>
      </c>
      <c r="Z31" s="116">
        <v>3784</v>
      </c>
      <c r="AB31" s="121">
        <f t="shared" si="2"/>
        <v>0.1259318423855165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344</v>
      </c>
      <c r="Z32" s="116">
        <v>378</v>
      </c>
      <c r="AB32" s="121">
        <f t="shared" si="2"/>
        <v>1.2579872204472844E-2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829</v>
      </c>
      <c r="Z33" s="116">
        <v>883</v>
      </c>
      <c r="AB33" s="121">
        <f t="shared" si="2"/>
        <v>2.9386315228966987E-2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30231</v>
      </c>
      <c r="Z34" s="124">
        <v>30048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17278</v>
      </c>
      <c r="AB37" s="136">
        <f>Z37/Z40*100</f>
        <v>82.665901153054875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3623</v>
      </c>
      <c r="AB38" s="136">
        <f>Z38/Z40*100</f>
        <v>17.334098846945125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20901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8</v>
      </c>
      <c r="X44" s="116">
        <v>13</v>
      </c>
      <c r="Y44" s="116">
        <v>11</v>
      </c>
      <c r="Z44" s="116">
        <v>13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396</v>
      </c>
      <c r="X45" s="116">
        <v>418</v>
      </c>
      <c r="Y45" s="116">
        <v>394</v>
      </c>
      <c r="Z45" s="116">
        <v>380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1005</v>
      </c>
      <c r="X46" s="116">
        <v>1113</v>
      </c>
      <c r="Y46" s="116">
        <v>1138</v>
      </c>
      <c r="Z46" s="116">
        <v>1015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1415</v>
      </c>
      <c r="X47" s="116">
        <v>1415</v>
      </c>
      <c r="Y47" s="116">
        <v>1596</v>
      </c>
      <c r="Z47" s="116">
        <v>1528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1424</v>
      </c>
      <c r="X48" s="116">
        <v>1535</v>
      </c>
      <c r="Y48" s="116">
        <v>1663</v>
      </c>
      <c r="Z48" s="116">
        <v>1760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Campaspe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1284</v>
      </c>
      <c r="X49" s="116">
        <v>1257</v>
      </c>
      <c r="Y49" s="116">
        <v>1293</v>
      </c>
      <c r="Z49" s="116">
        <v>1282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1019</v>
      </c>
      <c r="X50" s="116">
        <v>1056</v>
      </c>
      <c r="Y50" s="116">
        <v>1133</v>
      </c>
      <c r="Z50" s="116">
        <v>1149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1305</v>
      </c>
      <c r="X51" s="116">
        <v>1270</v>
      </c>
      <c r="Y51" s="116">
        <v>1236</v>
      </c>
      <c r="Z51" s="116">
        <v>1150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1361</v>
      </c>
      <c r="X52" s="116">
        <v>1402</v>
      </c>
      <c r="Y52" s="116">
        <v>1451</v>
      </c>
      <c r="Z52" s="116">
        <v>1366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1373</v>
      </c>
      <c r="X53" s="116">
        <v>1424</v>
      </c>
      <c r="Y53" s="116">
        <v>1479</v>
      </c>
      <c r="Z53" s="116">
        <v>1334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1428</v>
      </c>
      <c r="X54" s="116">
        <v>1501</v>
      </c>
      <c r="Y54" s="116">
        <v>1605</v>
      </c>
      <c r="Z54" s="116">
        <v>1507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1031</v>
      </c>
      <c r="X55" s="116">
        <v>1161</v>
      </c>
      <c r="Y55" s="116">
        <v>1242</v>
      </c>
      <c r="Z55" s="116">
        <v>1308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626</v>
      </c>
      <c r="X56" s="116">
        <v>686</v>
      </c>
      <c r="Y56" s="116">
        <v>724</v>
      </c>
      <c r="Z56" s="116">
        <v>725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240</v>
      </c>
      <c r="X57" s="116">
        <v>284</v>
      </c>
      <c r="Y57" s="116">
        <v>334</v>
      </c>
      <c r="Z57" s="116">
        <v>315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130</v>
      </c>
      <c r="X58" s="116">
        <v>152</v>
      </c>
      <c r="Y58" s="116">
        <v>167</v>
      </c>
      <c r="Z58" s="116">
        <v>172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57</v>
      </c>
      <c r="X59" s="116">
        <v>55</v>
      </c>
      <c r="Y59" s="116">
        <v>74</v>
      </c>
      <c r="Z59" s="116">
        <v>67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38</v>
      </c>
      <c r="X60" s="116">
        <v>42</v>
      </c>
      <c r="Y60" s="116">
        <v>46</v>
      </c>
      <c r="Z60" s="116">
        <v>44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14141</v>
      </c>
      <c r="X61" s="116">
        <v>14785</v>
      </c>
      <c r="Y61" s="116">
        <v>15609</v>
      </c>
      <c r="Z61" s="116">
        <v>15109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9</v>
      </c>
      <c r="X63" s="116">
        <v>10</v>
      </c>
      <c r="Y63" s="116">
        <v>16</v>
      </c>
      <c r="Z63" s="116">
        <v>14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Campaspe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386</v>
      </c>
      <c r="X64" s="116">
        <v>382</v>
      </c>
      <c r="Y64" s="116">
        <v>420</v>
      </c>
      <c r="Z64" s="116">
        <v>403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1075</v>
      </c>
      <c r="X65" s="116">
        <v>1080</v>
      </c>
      <c r="Y65" s="116">
        <v>1043</v>
      </c>
      <c r="Z65" s="116">
        <v>1176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1271</v>
      </c>
      <c r="X66" s="116">
        <v>1339</v>
      </c>
      <c r="Y66" s="116">
        <v>1455</v>
      </c>
      <c r="Z66" s="116">
        <v>1462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1340</v>
      </c>
      <c r="X67" s="116">
        <v>1373</v>
      </c>
      <c r="Y67" s="116">
        <v>1451</v>
      </c>
      <c r="Z67" s="116">
        <v>1502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1088</v>
      </c>
      <c r="X68" s="116">
        <v>1136</v>
      </c>
      <c r="Y68" s="116">
        <v>1163</v>
      </c>
      <c r="Z68" s="116">
        <v>1203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1103</v>
      </c>
      <c r="X69" s="116">
        <v>1075</v>
      </c>
      <c r="Y69" s="116">
        <v>1110</v>
      </c>
      <c r="Z69" s="116">
        <v>1147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1335</v>
      </c>
      <c r="X70" s="116">
        <v>1363</v>
      </c>
      <c r="Y70" s="116">
        <v>1309</v>
      </c>
      <c r="Z70" s="116">
        <v>1274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1505</v>
      </c>
      <c r="X71" s="116">
        <v>1539</v>
      </c>
      <c r="Y71" s="116">
        <v>1540</v>
      </c>
      <c r="Z71" s="116">
        <v>1524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1563</v>
      </c>
      <c r="X72" s="116">
        <v>1540</v>
      </c>
      <c r="Y72" s="116">
        <v>1526</v>
      </c>
      <c r="Z72" s="116">
        <v>1604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1336</v>
      </c>
      <c r="X73" s="116">
        <v>1429</v>
      </c>
      <c r="Y73" s="116">
        <v>1535</v>
      </c>
      <c r="Z73" s="116">
        <v>1547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982</v>
      </c>
      <c r="X74" s="116">
        <v>1026</v>
      </c>
      <c r="Y74" s="116">
        <v>1071</v>
      </c>
      <c r="Z74" s="116">
        <v>1045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405</v>
      </c>
      <c r="X75" s="116">
        <v>456</v>
      </c>
      <c r="Y75" s="116">
        <v>530</v>
      </c>
      <c r="Z75" s="116">
        <v>593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142</v>
      </c>
      <c r="X76" s="116">
        <v>162</v>
      </c>
      <c r="Y76" s="116">
        <v>201</v>
      </c>
      <c r="Z76" s="116">
        <v>226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103</v>
      </c>
      <c r="X77" s="116">
        <v>113</v>
      </c>
      <c r="Y77" s="116">
        <v>119</v>
      </c>
      <c r="Z77" s="116">
        <v>98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61</v>
      </c>
      <c r="X78" s="116">
        <v>57</v>
      </c>
      <c r="Y78" s="116">
        <v>71</v>
      </c>
      <c r="Z78" s="116">
        <v>76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51</v>
      </c>
      <c r="X79" s="116">
        <v>47</v>
      </c>
      <c r="Y79" s="116">
        <v>54</v>
      </c>
      <c r="Z79" s="116">
        <v>40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13760</v>
      </c>
      <c r="X80" s="116">
        <v>14127</v>
      </c>
      <c r="Y80" s="116">
        <v>14622</v>
      </c>
      <c r="Z80" s="116">
        <v>14943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Campaspe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1026</v>
      </c>
      <c r="X83" s="116">
        <v>1094</v>
      </c>
      <c r="Y83" s="116">
        <v>1171</v>
      </c>
      <c r="Z83" s="116">
        <v>1157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752</v>
      </c>
      <c r="X84" s="116">
        <v>758</v>
      </c>
      <c r="Y84" s="116">
        <v>757</v>
      </c>
      <c r="Z84" s="116">
        <v>759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30,051</v>
      </c>
      <c r="D85" s="100">
        <f t="shared" ref="D85:D90" si="4">AD4</f>
        <v>-5.9541530217326333E-3</v>
      </c>
      <c r="E85" s="101">
        <f t="shared" ref="E85:E90" si="5">AD4</f>
        <v>-5.9541530217326333E-3</v>
      </c>
      <c r="F85" s="100">
        <f t="shared" ref="F85:F90" si="6">AF4</f>
        <v>7.1986587236471333E-2</v>
      </c>
      <c r="G85" s="101">
        <f t="shared" ref="G85:G90" si="7">AF4</f>
        <v>7.1986587236471333E-2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1835</v>
      </c>
      <c r="X85" s="116">
        <v>1906</v>
      </c>
      <c r="Y85" s="116">
        <v>2006</v>
      </c>
      <c r="Z85" s="116">
        <v>2055</v>
      </c>
    </row>
    <row r="86" spans="1:30" ht="15" customHeight="1" x14ac:dyDescent="0.25">
      <c r="A86" s="102" t="s">
        <v>4</v>
      </c>
      <c r="B86" s="51"/>
      <c r="C86" s="61" t="str">
        <f t="shared" si="3"/>
        <v>15,109</v>
      </c>
      <c r="D86" s="100">
        <f t="shared" si="4"/>
        <v>-3.2032801588826931E-2</v>
      </c>
      <c r="E86" s="101">
        <f t="shared" si="5"/>
        <v>-3.2032801588826931E-2</v>
      </c>
      <c r="F86" s="100">
        <f t="shared" si="6"/>
        <v>5.3552750854194198E-2</v>
      </c>
      <c r="G86" s="101">
        <f t="shared" si="7"/>
        <v>5.3552750854194198E-2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405</v>
      </c>
      <c r="X86" s="116">
        <v>436</v>
      </c>
      <c r="Y86" s="116">
        <v>478</v>
      </c>
      <c r="Z86" s="116">
        <v>497</v>
      </c>
    </row>
    <row r="87" spans="1:30" ht="15" customHeight="1" x14ac:dyDescent="0.25">
      <c r="A87" s="102" t="s">
        <v>5</v>
      </c>
      <c r="B87" s="51"/>
      <c r="C87" s="61" t="str">
        <f t="shared" si="3"/>
        <v>14,947</v>
      </c>
      <c r="D87" s="100">
        <f t="shared" si="4"/>
        <v>2.222678156202984E-2</v>
      </c>
      <c r="E87" s="101">
        <f t="shared" si="5"/>
        <v>2.222678156202984E-2</v>
      </c>
      <c r="F87" s="100">
        <f t="shared" si="6"/>
        <v>9.1659363131755711E-2</v>
      </c>
      <c r="G87" s="101">
        <f t="shared" si="7"/>
        <v>9.1659363131755711E-2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277</v>
      </c>
      <c r="X87" s="116">
        <v>305</v>
      </c>
      <c r="Y87" s="116">
        <v>297</v>
      </c>
      <c r="Z87" s="116">
        <v>284</v>
      </c>
    </row>
    <row r="88" spans="1:30" ht="15" customHeight="1" x14ac:dyDescent="0.25">
      <c r="A88" s="51" t="s">
        <v>6</v>
      </c>
      <c r="B88" s="51"/>
      <c r="C88" s="61" t="str">
        <f t="shared" si="3"/>
        <v>20,904</v>
      </c>
      <c r="D88" s="100">
        <f t="shared" si="4"/>
        <v>-3.8124285169652827E-3</v>
      </c>
      <c r="E88" s="101">
        <f t="shared" si="5"/>
        <v>-3.8124285169652827E-3</v>
      </c>
      <c r="F88" s="100">
        <f t="shared" si="6"/>
        <v>7.0243702641818562E-2</v>
      </c>
      <c r="G88" s="101">
        <f t="shared" si="7"/>
        <v>7.0243702641818562E-2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455</v>
      </c>
      <c r="X88" s="116">
        <v>479</v>
      </c>
      <c r="Y88" s="116">
        <v>513</v>
      </c>
      <c r="Z88" s="116">
        <v>537</v>
      </c>
    </row>
    <row r="89" spans="1:30" ht="15" customHeight="1" x14ac:dyDescent="0.25">
      <c r="A89" s="51" t="s">
        <v>102</v>
      </c>
      <c r="B89" s="51"/>
      <c r="C89" s="61" t="str">
        <f t="shared" si="3"/>
        <v>$37,831</v>
      </c>
      <c r="D89" s="100">
        <f t="shared" si="4"/>
        <v>1.5756593864959534E-2</v>
      </c>
      <c r="E89" s="101">
        <f t="shared" si="5"/>
        <v>1.5756593864959534E-2</v>
      </c>
      <c r="F89" s="100">
        <f t="shared" si="6"/>
        <v>0.13198473967684032</v>
      </c>
      <c r="G89" s="101">
        <f t="shared" si="7"/>
        <v>0.13198473967684032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1027</v>
      </c>
      <c r="X89" s="116">
        <v>1071</v>
      </c>
      <c r="Y89" s="116">
        <v>1142</v>
      </c>
      <c r="Z89" s="116">
        <v>1175</v>
      </c>
    </row>
    <row r="90" spans="1:30" ht="15" customHeight="1" x14ac:dyDescent="0.25">
      <c r="A90" s="51" t="s">
        <v>7</v>
      </c>
      <c r="B90" s="51"/>
      <c r="C90" s="61" t="str">
        <f t="shared" si="3"/>
        <v>$986.4 mil</v>
      </c>
      <c r="D90" s="100">
        <f t="shared" si="4"/>
        <v>1.1119977874994191E-2</v>
      </c>
      <c r="E90" s="101">
        <f t="shared" si="5"/>
        <v>1.1119977874994191E-2</v>
      </c>
      <c r="F90" s="100">
        <f t="shared" si="6"/>
        <v>0.18208770890007142</v>
      </c>
      <c r="G90" s="101">
        <f t="shared" si="7"/>
        <v>0.18208770890007142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1791</v>
      </c>
      <c r="X90" s="116">
        <v>1833</v>
      </c>
      <c r="Y90" s="116">
        <v>1912</v>
      </c>
      <c r="Z90" s="116">
        <v>1875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10239</v>
      </c>
      <c r="X91" s="116">
        <v>10471</v>
      </c>
      <c r="Y91" s="116">
        <v>10993</v>
      </c>
      <c r="Z91" s="116">
        <v>10839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600</v>
      </c>
      <c r="X93" s="116">
        <v>663</v>
      </c>
      <c r="Y93" s="116">
        <v>671</v>
      </c>
      <c r="Z93" s="116">
        <v>733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1640</v>
      </c>
      <c r="X94" s="116">
        <v>1691</v>
      </c>
      <c r="Y94" s="116">
        <v>1764</v>
      </c>
      <c r="Z94" s="116">
        <v>1797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339</v>
      </c>
      <c r="X95" s="116">
        <v>342</v>
      </c>
      <c r="Y95" s="116">
        <v>335</v>
      </c>
      <c r="Z95" s="116">
        <v>379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1379</v>
      </c>
      <c r="X96" s="116">
        <v>1448</v>
      </c>
      <c r="Y96" s="116">
        <v>1583</v>
      </c>
      <c r="Z96" s="116">
        <v>1699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1439</v>
      </c>
      <c r="X97" s="116">
        <v>1494</v>
      </c>
      <c r="Y97" s="116">
        <v>1509</v>
      </c>
      <c r="Z97" s="116">
        <v>1454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967</v>
      </c>
      <c r="X98" s="116">
        <v>989</v>
      </c>
      <c r="Y98" s="116">
        <v>1022</v>
      </c>
      <c r="Z98" s="116">
        <v>1059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55</v>
      </c>
      <c r="X99" s="116">
        <v>70</v>
      </c>
      <c r="Y99" s="116">
        <v>78</v>
      </c>
      <c r="Z99" s="116">
        <v>85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913</v>
      </c>
      <c r="X100" s="116">
        <v>935</v>
      </c>
      <c r="Y100" s="116">
        <v>985</v>
      </c>
      <c r="Z100" s="116">
        <v>1059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9375</v>
      </c>
      <c r="X101" s="116">
        <v>9565</v>
      </c>
      <c r="Y101" s="116">
        <v>9989</v>
      </c>
      <c r="Z101" s="116">
        <v>10070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19416</v>
      </c>
      <c r="X104" s="116">
        <v>20787</v>
      </c>
      <c r="Y104" s="116">
        <v>21620</v>
      </c>
      <c r="Z104" s="116">
        <v>21755</v>
      </c>
      <c r="AB104" s="113" t="str">
        <f>TEXT(Z104,"###,###")</f>
        <v>21,755</v>
      </c>
      <c r="AD104" s="134">
        <f>Z104/($Z$4)*100</f>
        <v>72.393597550830265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4358</v>
      </c>
      <c r="X105" s="116">
        <v>4556</v>
      </c>
      <c r="Y105" s="116">
        <v>4422</v>
      </c>
      <c r="Z105" s="116">
        <v>4659</v>
      </c>
      <c r="AB105" s="113" t="str">
        <f>TEXT(Z105,"###,###")</f>
        <v>4,659</v>
      </c>
      <c r="AD105" s="134">
        <f>Z105/($Z$4)*100</f>
        <v>15.503643805530597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23774</v>
      </c>
      <c r="X106" s="124">
        <v>25343</v>
      </c>
      <c r="Y106" s="124">
        <v>26042</v>
      </c>
      <c r="Z106" s="124">
        <v>26414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4457</v>
      </c>
      <c r="X108" s="116">
        <v>4733</v>
      </c>
      <c r="Y108" s="116">
        <v>5143</v>
      </c>
      <c r="Z108" s="116">
        <v>4763</v>
      </c>
      <c r="AB108" s="113" t="str">
        <f>TEXT(Z108,"###,###")</f>
        <v>4,763</v>
      </c>
      <c r="AD108" s="134">
        <f>Z108/($Z$4)*100</f>
        <v>15.849722139030314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4951</v>
      </c>
      <c r="X109" s="116">
        <v>5349</v>
      </c>
      <c r="Y109" s="116">
        <v>5448</v>
      </c>
      <c r="Z109" s="116">
        <v>5652</v>
      </c>
      <c r="AB109" s="113" t="str">
        <f>TEXT(Z109,"###,###")</f>
        <v>5,652</v>
      </c>
      <c r="AD109" s="134">
        <f>Z109/($Z$4)*100</f>
        <v>18.808026355196166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6666</v>
      </c>
      <c r="X110" s="116">
        <v>6680</v>
      </c>
      <c r="Y110" s="116">
        <v>6936</v>
      </c>
      <c r="Z110" s="116">
        <v>7254</v>
      </c>
      <c r="AB110" s="113" t="str">
        <f>TEXT(Z110,"###,###")</f>
        <v>7,254</v>
      </c>
      <c r="AD110" s="134">
        <f>Z110/($Z$4)*100</f>
        <v>24.138963761605268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7707</v>
      </c>
      <c r="X111" s="116">
        <v>8581</v>
      </c>
      <c r="Y111" s="116">
        <v>8511</v>
      </c>
      <c r="Z111" s="116">
        <v>8741</v>
      </c>
      <c r="AB111" s="113" t="str">
        <f>TEXT(Z111,"###,###")</f>
        <v>8,741</v>
      </c>
      <c r="AD111" s="134">
        <f>Z111/($Z$4)*100</f>
        <v>29.087218395394498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27901</v>
      </c>
      <c r="X112" s="116">
        <v>28912</v>
      </c>
      <c r="Y112" s="116">
        <v>30231</v>
      </c>
      <c r="Z112" s="116">
        <v>30052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40.619999999999997</v>
      </c>
      <c r="W118" s="135">
        <v>39.729999999999997</v>
      </c>
      <c r="X118" s="135">
        <v>43.05</v>
      </c>
      <c r="Y118" s="135">
        <v>43.23</v>
      </c>
      <c r="Z118" s="135">
        <v>43.15</v>
      </c>
      <c r="AB118" s="113" t="str">
        <f>TEXT(Z118,"##.0")</f>
        <v>43.2</v>
      </c>
    </row>
    <row r="120" spans="19:32" x14ac:dyDescent="0.25">
      <c r="S120" s="105" t="s">
        <v>104</v>
      </c>
      <c r="T120" s="116"/>
      <c r="U120" s="116"/>
      <c r="V120" s="116">
        <v>15311</v>
      </c>
      <c r="W120" s="116">
        <v>15429</v>
      </c>
      <c r="X120" s="116">
        <v>15726</v>
      </c>
      <c r="Y120" s="116">
        <v>16406</v>
      </c>
      <c r="Z120" s="116">
        <v>16652</v>
      </c>
      <c r="AB120" s="113" t="str">
        <f>TEXT(Z120,"###,###")</f>
        <v>16,652</v>
      </c>
    </row>
    <row r="121" spans="19:32" x14ac:dyDescent="0.25">
      <c r="S121" s="105" t="s">
        <v>105</v>
      </c>
      <c r="T121" s="116"/>
      <c r="U121" s="116"/>
      <c r="V121" s="116">
        <v>2440</v>
      </c>
      <c r="W121" s="116">
        <v>2359</v>
      </c>
      <c r="X121" s="116">
        <v>2400</v>
      </c>
      <c r="Y121" s="116">
        <v>2628</v>
      </c>
      <c r="Z121" s="116">
        <v>2364</v>
      </c>
      <c r="AB121" s="113" t="str">
        <f>TEXT(Z121,"###,###")</f>
        <v>2,364</v>
      </c>
    </row>
    <row r="122" spans="19:32" x14ac:dyDescent="0.25">
      <c r="S122" s="105" t="s">
        <v>106</v>
      </c>
      <c r="T122" s="116"/>
      <c r="U122" s="116"/>
      <c r="V122" s="116">
        <v>1779</v>
      </c>
      <c r="W122" s="116">
        <v>1820</v>
      </c>
      <c r="X122" s="116">
        <v>1910</v>
      </c>
      <c r="Y122" s="116">
        <v>1949</v>
      </c>
      <c r="Z122" s="116">
        <v>1885</v>
      </c>
      <c r="AB122" s="113" t="str">
        <f>TEXT(Z122,"###,###")</f>
        <v>1,885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17090</v>
      </c>
      <c r="W124" s="116">
        <v>17249</v>
      </c>
      <c r="X124" s="116">
        <v>17636</v>
      </c>
      <c r="Y124" s="116">
        <v>18355</v>
      </c>
      <c r="Z124" s="116">
        <v>18537</v>
      </c>
      <c r="AB124" s="113" t="str">
        <f>TEXT(Z124,"###,###")</f>
        <v>18,537</v>
      </c>
      <c r="AD124" s="131">
        <f>Z124/$Z$7*100</f>
        <v>88.67680826636051</v>
      </c>
    </row>
    <row r="125" spans="19:32" x14ac:dyDescent="0.25">
      <c r="S125" s="105" t="s">
        <v>108</v>
      </c>
      <c r="T125" s="116"/>
      <c r="U125" s="116"/>
      <c r="V125" s="116">
        <v>4219</v>
      </c>
      <c r="W125" s="116">
        <v>4179</v>
      </c>
      <c r="X125" s="116">
        <v>4310</v>
      </c>
      <c r="Y125" s="116">
        <v>4577</v>
      </c>
      <c r="Z125" s="116">
        <v>4249</v>
      </c>
      <c r="AB125" s="113" t="str">
        <f>TEXT(Z125,"###,###")</f>
        <v>4,249</v>
      </c>
      <c r="AD125" s="131">
        <f>Z125/$Z$7*100</f>
        <v>20.326253348641409</v>
      </c>
    </row>
    <row r="127" spans="19:32" x14ac:dyDescent="0.25">
      <c r="S127" s="105" t="s">
        <v>109</v>
      </c>
      <c r="T127" s="116"/>
      <c r="U127" s="116"/>
      <c r="V127" s="116">
        <v>10283</v>
      </c>
      <c r="W127" s="116">
        <v>10239</v>
      </c>
      <c r="X127" s="116">
        <v>10471</v>
      </c>
      <c r="Y127" s="116">
        <v>10993</v>
      </c>
      <c r="Z127" s="116">
        <v>10841</v>
      </c>
      <c r="AB127" s="113" t="str">
        <f>TEXT(Z127,"###,###")</f>
        <v>10,841</v>
      </c>
      <c r="AD127" s="131">
        <f>Z127/$Z$7*100</f>
        <v>51.860887868350559</v>
      </c>
    </row>
    <row r="128" spans="19:32" x14ac:dyDescent="0.25">
      <c r="S128" s="105" t="s">
        <v>110</v>
      </c>
      <c r="T128" s="116"/>
      <c r="U128" s="116"/>
      <c r="V128" s="116">
        <v>9252</v>
      </c>
      <c r="W128" s="116">
        <v>9375</v>
      </c>
      <c r="X128" s="116">
        <v>9565</v>
      </c>
      <c r="Y128" s="116">
        <v>9988</v>
      </c>
      <c r="Z128" s="116">
        <v>10066</v>
      </c>
      <c r="AB128" s="113" t="str">
        <f>TEXT(Z128,"###,###")</f>
        <v>10,066</v>
      </c>
      <c r="AD128" s="131">
        <f>Z128/$Z$7*100</f>
        <v>48.153463451970914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37CE132-BE0D-44A4-BFA9-C5502F6CE2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4ACE04E3-E325-40C8-AFD2-EAC0E882A2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32CBF059-7F41-4EE2-92F0-B0D9FC7351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82FA9201-B5C7-46D8-81FB-68E995D1DB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DF172-49AD-42DB-B937-337A4FCC6799}">
  <sheetPr codeName="Sheet7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Cardinia</v>
      </c>
      <c r="T1" s="103"/>
      <c r="U1" s="103"/>
      <c r="V1" s="103"/>
      <c r="W1" s="103"/>
      <c r="X1" s="103"/>
      <c r="Y1" s="104" t="str">
        <f>Y3</f>
        <v>8.13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124</v>
      </c>
      <c r="Y3" s="109" t="s">
        <v>222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8.13 Cardinia,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68163</v>
      </c>
      <c r="W4" s="112">
        <v>71333</v>
      </c>
      <c r="X4" s="112">
        <v>77845</v>
      </c>
      <c r="Y4" s="112">
        <v>83093</v>
      </c>
      <c r="Z4" s="112">
        <v>87476</v>
      </c>
      <c r="AB4" s="113" t="str">
        <f>TEXT(Z4,"###,###")</f>
        <v>87,476</v>
      </c>
      <c r="AD4" s="114">
        <f>Z4/Y4-1</f>
        <v>5.2748125594213713E-2</v>
      </c>
      <c r="AF4" s="114">
        <f>Z4/V4-1</f>
        <v>0.28333553394070088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35236</v>
      </c>
      <c r="W5" s="112">
        <v>36969</v>
      </c>
      <c r="X5" s="112">
        <v>40490</v>
      </c>
      <c r="Y5" s="112">
        <v>43301</v>
      </c>
      <c r="Z5" s="112">
        <v>45093</v>
      </c>
      <c r="AB5" s="113" t="str">
        <f>TEXT(Z5,"###,###")</f>
        <v>45,093</v>
      </c>
      <c r="AD5" s="114">
        <f t="shared" ref="AD5:AD9" si="0">Z5/Y5-1</f>
        <v>4.138472552596939E-2</v>
      </c>
      <c r="AF5" s="114">
        <f t="shared" ref="AF5:AF9" si="1">Z5/V5-1</f>
        <v>0.27974230900215691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32927</v>
      </c>
      <c r="W6" s="112">
        <v>34363</v>
      </c>
      <c r="X6" s="112">
        <v>37355</v>
      </c>
      <c r="Y6" s="112">
        <v>39792</v>
      </c>
      <c r="Z6" s="112">
        <v>42385</v>
      </c>
      <c r="AB6" s="113" t="str">
        <f>TEXT(Z6,"###,###")</f>
        <v>42,385</v>
      </c>
      <c r="AD6" s="114">
        <f t="shared" si="0"/>
        <v>6.5163852030558855E-2</v>
      </c>
      <c r="AF6" s="114">
        <f t="shared" si="1"/>
        <v>0.28724147356272978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49568</v>
      </c>
      <c r="W7" s="112">
        <v>52167</v>
      </c>
      <c r="X7" s="112">
        <v>55798</v>
      </c>
      <c r="Y7" s="112">
        <v>59417</v>
      </c>
      <c r="Z7" s="112">
        <v>62050</v>
      </c>
      <c r="AB7" s="113" t="str">
        <f>TEXT(Z7,"###,###")</f>
        <v>62,050</v>
      </c>
      <c r="AD7" s="114">
        <f t="shared" si="0"/>
        <v>4.4313916892471772E-2</v>
      </c>
      <c r="AF7" s="114">
        <f t="shared" si="1"/>
        <v>0.25181568754034855</v>
      </c>
    </row>
    <row r="8" spans="1:32" ht="17.25" customHeight="1" x14ac:dyDescent="0.25">
      <c r="A8" s="68" t="s">
        <v>13</v>
      </c>
      <c r="B8" s="69"/>
      <c r="C8" s="31"/>
      <c r="D8" s="70" t="str">
        <f>AB4</f>
        <v>87,476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62,050</v>
      </c>
      <c r="P8" s="71"/>
      <c r="S8" s="111" t="s">
        <v>87</v>
      </c>
      <c r="T8" s="112"/>
      <c r="U8" s="112"/>
      <c r="V8" s="112">
        <v>41184</v>
      </c>
      <c r="W8" s="112">
        <v>42606.28</v>
      </c>
      <c r="X8" s="112">
        <v>42867.24</v>
      </c>
      <c r="Y8" s="112">
        <v>44439.11</v>
      </c>
      <c r="Z8" s="112">
        <v>45492.639999999999</v>
      </c>
      <c r="AB8" s="113" t="str">
        <f>TEXT(Z8,"$###,###")</f>
        <v>$45,493</v>
      </c>
      <c r="AD8" s="114">
        <f t="shared" si="0"/>
        <v>2.3707270465137542E-2</v>
      </c>
      <c r="AF8" s="114">
        <f t="shared" si="1"/>
        <v>0.10461926961926959</v>
      </c>
    </row>
    <row r="9" spans="1:32" x14ac:dyDescent="0.25">
      <c r="A9" s="32" t="s">
        <v>15</v>
      </c>
      <c r="B9" s="75"/>
      <c r="C9" s="76"/>
      <c r="D9" s="77">
        <f>AD104</f>
        <v>79.896200100599017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52.369057211925863</v>
      </c>
      <c r="P9" s="78" t="s">
        <v>88</v>
      </c>
      <c r="S9" s="111" t="s">
        <v>7</v>
      </c>
      <c r="T9" s="112"/>
      <c r="U9" s="112"/>
      <c r="V9" s="112">
        <v>2463593357</v>
      </c>
      <c r="W9" s="112">
        <v>2664379385</v>
      </c>
      <c r="X9" s="112">
        <v>2917273820</v>
      </c>
      <c r="Y9" s="112">
        <v>3232469626</v>
      </c>
      <c r="Z9" s="112">
        <v>3492145604</v>
      </c>
      <c r="AB9" s="113" t="str">
        <f>TEXT(Z9/1000000,"$#,###.0")&amp;" mil"</f>
        <v>$3,492.1 mil</v>
      </c>
      <c r="AD9" s="114">
        <f t="shared" si="0"/>
        <v>8.0333617340539343E-2</v>
      </c>
      <c r="AF9" s="114">
        <f t="shared" si="1"/>
        <v>0.41750082012418743</v>
      </c>
    </row>
    <row r="10" spans="1:32" x14ac:dyDescent="0.25">
      <c r="A10" s="32" t="s">
        <v>18</v>
      </c>
      <c r="B10" s="75"/>
      <c r="C10" s="76"/>
      <c r="D10" s="77">
        <f>AD105</f>
        <v>12.729205724998858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47.629331184528603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92.763900080580171</v>
      </c>
      <c r="P11" s="78" t="s">
        <v>88</v>
      </c>
      <c r="S11" s="111" t="s">
        <v>30</v>
      </c>
      <c r="T11" s="116"/>
      <c r="U11" s="116"/>
      <c r="V11" s="116">
        <v>60674</v>
      </c>
      <c r="W11" s="116">
        <v>63660</v>
      </c>
      <c r="X11" s="116">
        <v>69661</v>
      </c>
      <c r="Y11" s="116">
        <v>74373</v>
      </c>
      <c r="Z11" s="116">
        <v>78566</v>
      </c>
    </row>
    <row r="12" spans="1:32" ht="28.5" customHeight="1" x14ac:dyDescent="0.25">
      <c r="A12" s="32" t="s">
        <v>20</v>
      </c>
      <c r="B12" s="76"/>
      <c r="C12" s="76"/>
      <c r="D12" s="77">
        <f>AD108</f>
        <v>15.629429786455715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14.364222401289284</v>
      </c>
      <c r="P12" s="78" t="s">
        <v>88</v>
      </c>
      <c r="S12" s="111" t="s">
        <v>31</v>
      </c>
      <c r="T12" s="116"/>
      <c r="U12" s="116"/>
      <c r="V12" s="116">
        <v>7490</v>
      </c>
      <c r="W12" s="116">
        <v>7670</v>
      </c>
      <c r="X12" s="116">
        <v>8184</v>
      </c>
      <c r="Y12" s="116">
        <v>8721</v>
      </c>
      <c r="Z12" s="116">
        <v>8908</v>
      </c>
    </row>
    <row r="13" spans="1:32" ht="15" customHeight="1" x14ac:dyDescent="0.25">
      <c r="A13" s="32" t="s">
        <v>21</v>
      </c>
      <c r="B13" s="76"/>
      <c r="C13" s="76"/>
      <c r="D13" s="77">
        <f>AD109</f>
        <v>14.900086880973069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39.6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25.270931455484934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16.20545715344819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36.819241849192927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83.794542846551806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1670</v>
      </c>
      <c r="Z15" s="116">
        <v>1735</v>
      </c>
      <c r="AB15" s="121">
        <f t="shared" ref="AB15:AB34" si="2">IF(Z15="np",0,Z15/$Z$34)</f>
        <v>1.9834238353815377E-2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159</v>
      </c>
      <c r="Z16" s="116">
        <v>188</v>
      </c>
      <c r="AB16" s="121">
        <f t="shared" si="2"/>
        <v>2.1491854815661616E-3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7226</v>
      </c>
      <c r="Z17" s="116">
        <v>7483</v>
      </c>
      <c r="AB17" s="121">
        <f t="shared" si="2"/>
        <v>8.5544441268933985E-2</v>
      </c>
    </row>
    <row r="18" spans="1:28" x14ac:dyDescent="0.25">
      <c r="A18" s="67" t="str">
        <f>$S$1&amp;" ("&amp;$V$2&amp;" to "&amp;$Z$2&amp;")"</f>
        <v>Cardinia (2014-15 to 2018-19)</v>
      </c>
      <c r="B18" s="67"/>
      <c r="C18" s="67"/>
      <c r="D18" s="67"/>
      <c r="E18" s="67"/>
      <c r="F18" s="67"/>
      <c r="G18" s="67" t="str">
        <f>$S$1&amp;" ("&amp;$V$2&amp;" to "&amp;$Z$2&amp;")"</f>
        <v>Cardinia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638</v>
      </c>
      <c r="Z18" s="116">
        <v>653</v>
      </c>
      <c r="AB18" s="121">
        <f t="shared" si="2"/>
        <v>7.4649899971420408E-3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8842</v>
      </c>
      <c r="Z19" s="116">
        <v>9217</v>
      </c>
      <c r="AB19" s="121">
        <f t="shared" si="2"/>
        <v>0.10536724778508146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4322</v>
      </c>
      <c r="Z20" s="116">
        <v>4656</v>
      </c>
      <c r="AB20" s="121">
        <f t="shared" si="2"/>
        <v>5.3226636181766221E-2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8117</v>
      </c>
      <c r="Z21" s="116">
        <v>8279</v>
      </c>
      <c r="AB21" s="121">
        <f t="shared" si="2"/>
        <v>9.4644184052586455E-2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4317</v>
      </c>
      <c r="Z22" s="116">
        <v>4730</v>
      </c>
      <c r="AB22" s="121">
        <f t="shared" si="2"/>
        <v>5.4072592169191198E-2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3411</v>
      </c>
      <c r="Z23" s="116">
        <v>3573</v>
      </c>
      <c r="AB23" s="121">
        <f t="shared" si="2"/>
        <v>4.0845955987424978E-2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934</v>
      </c>
      <c r="Z24" s="116">
        <v>995</v>
      </c>
      <c r="AB24" s="121">
        <f t="shared" si="2"/>
        <v>1.137467847956559E-2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2706</v>
      </c>
      <c r="Z25" s="116">
        <v>2853</v>
      </c>
      <c r="AB25" s="121">
        <f t="shared" si="2"/>
        <v>3.2615032866533299E-2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1742</v>
      </c>
      <c r="Z26" s="116">
        <v>1721</v>
      </c>
      <c r="AB26" s="121">
        <f t="shared" si="2"/>
        <v>1.9674192626464703E-2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4754</v>
      </c>
      <c r="Z27" s="116">
        <v>4970</v>
      </c>
      <c r="AB27" s="121">
        <f t="shared" si="2"/>
        <v>5.6816233209488427E-2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7739</v>
      </c>
      <c r="Z28" s="116">
        <v>8435</v>
      </c>
      <c r="AB28" s="121">
        <f t="shared" si="2"/>
        <v>9.6427550728779649E-2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2905</v>
      </c>
      <c r="Z29" s="116">
        <v>5556</v>
      </c>
      <c r="AB29" s="121">
        <f t="shared" si="2"/>
        <v>6.3515290082880829E-2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5624</v>
      </c>
      <c r="Z30" s="116">
        <v>4131</v>
      </c>
      <c r="AB30" s="121">
        <f t="shared" si="2"/>
        <v>4.7224921406116033E-2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8493</v>
      </c>
      <c r="Z31" s="116">
        <v>9342</v>
      </c>
      <c r="AB31" s="121">
        <f t="shared" si="2"/>
        <v>0.1067962274935696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1753</v>
      </c>
      <c r="Z32" s="116">
        <v>1966</v>
      </c>
      <c r="AB32" s="121">
        <f t="shared" si="2"/>
        <v>2.2474992855101458E-2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3208</v>
      </c>
      <c r="Z33" s="116">
        <v>3323</v>
      </c>
      <c r="AB33" s="121">
        <f t="shared" si="2"/>
        <v>3.7987996570448698E-2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83093</v>
      </c>
      <c r="Z34" s="124">
        <v>87475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51992</v>
      </c>
      <c r="AB37" s="136">
        <f>Z37/Z40*100</f>
        <v>83.794542846551806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10055</v>
      </c>
      <c r="AB38" s="136">
        <f>Z38/Z40*100</f>
        <v>16.20545715344819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62047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19</v>
      </c>
      <c r="X44" s="116">
        <v>23</v>
      </c>
      <c r="Y44" s="116">
        <v>25</v>
      </c>
      <c r="Z44" s="116">
        <v>22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767</v>
      </c>
      <c r="X45" s="116">
        <v>774</v>
      </c>
      <c r="Y45" s="116">
        <v>889</v>
      </c>
      <c r="Z45" s="116">
        <v>946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2080</v>
      </c>
      <c r="X46" s="116">
        <v>2595</v>
      </c>
      <c r="Y46" s="116">
        <v>2587</v>
      </c>
      <c r="Z46" s="116">
        <v>2494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3570</v>
      </c>
      <c r="X47" s="116">
        <v>3815</v>
      </c>
      <c r="Y47" s="116">
        <v>4161</v>
      </c>
      <c r="Z47" s="116">
        <v>4239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4629</v>
      </c>
      <c r="X48" s="116">
        <v>5138</v>
      </c>
      <c r="Y48" s="116">
        <v>5578</v>
      </c>
      <c r="Z48" s="116">
        <v>6021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Cardinia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4736</v>
      </c>
      <c r="X49" s="116">
        <v>5415</v>
      </c>
      <c r="Y49" s="116">
        <v>5821</v>
      </c>
      <c r="Z49" s="116">
        <v>6180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4189</v>
      </c>
      <c r="X50" s="116">
        <v>4637</v>
      </c>
      <c r="Y50" s="116">
        <v>4987</v>
      </c>
      <c r="Z50" s="116">
        <v>5558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3953</v>
      </c>
      <c r="X51" s="116">
        <v>4105</v>
      </c>
      <c r="Y51" s="116">
        <v>4396</v>
      </c>
      <c r="Z51" s="116">
        <v>4399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3804</v>
      </c>
      <c r="X52" s="116">
        <v>4047</v>
      </c>
      <c r="Y52" s="116">
        <v>4370</v>
      </c>
      <c r="Z52" s="116">
        <v>4403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3164</v>
      </c>
      <c r="X53" s="116">
        <v>3388</v>
      </c>
      <c r="Y53" s="116">
        <v>3501</v>
      </c>
      <c r="Z53" s="116">
        <v>3526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2592</v>
      </c>
      <c r="X54" s="116">
        <v>2821</v>
      </c>
      <c r="Y54" s="116">
        <v>2952</v>
      </c>
      <c r="Z54" s="116">
        <v>3095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1864</v>
      </c>
      <c r="X55" s="116">
        <v>2000</v>
      </c>
      <c r="Y55" s="116">
        <v>2130</v>
      </c>
      <c r="Z55" s="116">
        <v>2257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976</v>
      </c>
      <c r="X56" s="116">
        <v>991</v>
      </c>
      <c r="Y56" s="116">
        <v>1063</v>
      </c>
      <c r="Z56" s="116">
        <v>1153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367</v>
      </c>
      <c r="X57" s="116">
        <v>427</v>
      </c>
      <c r="Y57" s="116">
        <v>472</v>
      </c>
      <c r="Z57" s="116">
        <v>473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151</v>
      </c>
      <c r="X58" s="116">
        <v>168</v>
      </c>
      <c r="Y58" s="116">
        <v>176</v>
      </c>
      <c r="Z58" s="116">
        <v>187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73</v>
      </c>
      <c r="X59" s="116">
        <v>94</v>
      </c>
      <c r="Y59" s="116">
        <v>95</v>
      </c>
      <c r="Z59" s="116">
        <v>88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50</v>
      </c>
      <c r="X60" s="116">
        <v>52</v>
      </c>
      <c r="Y60" s="116">
        <v>55</v>
      </c>
      <c r="Z60" s="116">
        <v>46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36969</v>
      </c>
      <c r="X61" s="116">
        <v>40490</v>
      </c>
      <c r="Y61" s="116">
        <v>43301</v>
      </c>
      <c r="Z61" s="116">
        <v>45089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13</v>
      </c>
      <c r="X63" s="116">
        <v>17</v>
      </c>
      <c r="Y63" s="116">
        <v>23</v>
      </c>
      <c r="Z63" s="116">
        <v>19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Cardinia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872</v>
      </c>
      <c r="X64" s="116">
        <v>922</v>
      </c>
      <c r="Y64" s="116">
        <v>998</v>
      </c>
      <c r="Z64" s="116">
        <v>1064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2206</v>
      </c>
      <c r="X65" s="116">
        <v>2496</v>
      </c>
      <c r="Y65" s="116">
        <v>2593</v>
      </c>
      <c r="Z65" s="116">
        <v>2834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3687</v>
      </c>
      <c r="X66" s="116">
        <v>3983</v>
      </c>
      <c r="Y66" s="116">
        <v>4068</v>
      </c>
      <c r="Z66" s="116">
        <v>4254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4299</v>
      </c>
      <c r="X67" s="116">
        <v>4805</v>
      </c>
      <c r="Y67" s="116">
        <v>5153</v>
      </c>
      <c r="Z67" s="116">
        <v>5614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4056</v>
      </c>
      <c r="X68" s="116">
        <v>4489</v>
      </c>
      <c r="Y68" s="116">
        <v>5070</v>
      </c>
      <c r="Z68" s="116">
        <v>5471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3534</v>
      </c>
      <c r="X69" s="116">
        <v>3820</v>
      </c>
      <c r="Y69" s="116">
        <v>4180</v>
      </c>
      <c r="Z69" s="116">
        <v>4709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3735</v>
      </c>
      <c r="X70" s="116">
        <v>3900</v>
      </c>
      <c r="Y70" s="116">
        <v>3935</v>
      </c>
      <c r="Z70" s="116">
        <v>4131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3682</v>
      </c>
      <c r="X71" s="116">
        <v>3945</v>
      </c>
      <c r="Y71" s="116">
        <v>4260</v>
      </c>
      <c r="Z71" s="116">
        <v>4398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3187</v>
      </c>
      <c r="X72" s="116">
        <v>3456</v>
      </c>
      <c r="Y72" s="116">
        <v>3491</v>
      </c>
      <c r="Z72" s="116">
        <v>3612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2410</v>
      </c>
      <c r="X73" s="116">
        <v>2626</v>
      </c>
      <c r="Y73" s="116">
        <v>2869</v>
      </c>
      <c r="Z73" s="116">
        <v>2987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1552</v>
      </c>
      <c r="X74" s="116">
        <v>1690</v>
      </c>
      <c r="Y74" s="116">
        <v>1788</v>
      </c>
      <c r="Z74" s="116">
        <v>1893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676</v>
      </c>
      <c r="X75" s="116">
        <v>700</v>
      </c>
      <c r="Y75" s="116">
        <v>780</v>
      </c>
      <c r="Z75" s="116">
        <v>830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219</v>
      </c>
      <c r="X76" s="116">
        <v>267</v>
      </c>
      <c r="Y76" s="116">
        <v>297</v>
      </c>
      <c r="Z76" s="116">
        <v>318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116</v>
      </c>
      <c r="X77" s="116">
        <v>133</v>
      </c>
      <c r="Y77" s="116">
        <v>159</v>
      </c>
      <c r="Z77" s="116">
        <v>146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54</v>
      </c>
      <c r="X78" s="116">
        <v>56</v>
      </c>
      <c r="Y78" s="116">
        <v>66</v>
      </c>
      <c r="Z78" s="116">
        <v>58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59</v>
      </c>
      <c r="X79" s="116">
        <v>50</v>
      </c>
      <c r="Y79" s="116">
        <v>51</v>
      </c>
      <c r="Z79" s="116">
        <v>48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34363</v>
      </c>
      <c r="X80" s="116">
        <v>37355</v>
      </c>
      <c r="Y80" s="116">
        <v>39792</v>
      </c>
      <c r="Z80" s="116">
        <v>42384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Cardinia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3385</v>
      </c>
      <c r="X83" s="116">
        <v>3630</v>
      </c>
      <c r="Y83" s="116">
        <v>3876</v>
      </c>
      <c r="Z83" s="116">
        <v>4015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2512</v>
      </c>
      <c r="X84" s="116">
        <v>2826</v>
      </c>
      <c r="Y84" s="116">
        <v>3098</v>
      </c>
      <c r="Z84" s="116">
        <v>3344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87,476</v>
      </c>
      <c r="D85" s="100">
        <f t="shared" ref="D85:D90" si="4">AD4</f>
        <v>5.2748125594213713E-2</v>
      </c>
      <c r="E85" s="101">
        <f t="shared" ref="E85:E90" si="5">AD4</f>
        <v>5.2748125594213713E-2</v>
      </c>
      <c r="F85" s="100">
        <f t="shared" ref="F85:F90" si="6">AF4</f>
        <v>0.28333553394070088</v>
      </c>
      <c r="G85" s="101">
        <f t="shared" ref="G85:G90" si="7">AF4</f>
        <v>0.28333553394070088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6066</v>
      </c>
      <c r="X85" s="116">
        <v>6505</v>
      </c>
      <c r="Y85" s="116">
        <v>7084</v>
      </c>
      <c r="Z85" s="116">
        <v>7396</v>
      </c>
    </row>
    <row r="86" spans="1:30" ht="15" customHeight="1" x14ac:dyDescent="0.25">
      <c r="A86" s="102" t="s">
        <v>4</v>
      </c>
      <c r="B86" s="51"/>
      <c r="C86" s="61" t="str">
        <f t="shared" si="3"/>
        <v>45,093</v>
      </c>
      <c r="D86" s="100">
        <f t="shared" si="4"/>
        <v>4.138472552596939E-2</v>
      </c>
      <c r="E86" s="101">
        <f t="shared" si="5"/>
        <v>4.138472552596939E-2</v>
      </c>
      <c r="F86" s="100">
        <f t="shared" si="6"/>
        <v>0.27974230900215691</v>
      </c>
      <c r="G86" s="101">
        <f t="shared" si="7"/>
        <v>0.27974230900215691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1022</v>
      </c>
      <c r="X86" s="116">
        <v>1117</v>
      </c>
      <c r="Y86" s="116">
        <v>1250</v>
      </c>
      <c r="Z86" s="116">
        <v>1363</v>
      </c>
    </row>
    <row r="87" spans="1:30" ht="15" customHeight="1" x14ac:dyDescent="0.25">
      <c r="A87" s="102" t="s">
        <v>5</v>
      </c>
      <c r="B87" s="51"/>
      <c r="C87" s="61" t="str">
        <f t="shared" si="3"/>
        <v>42,385</v>
      </c>
      <c r="D87" s="100">
        <f t="shared" si="4"/>
        <v>6.5163852030558855E-2</v>
      </c>
      <c r="E87" s="101">
        <f t="shared" si="5"/>
        <v>6.5163852030558855E-2</v>
      </c>
      <c r="F87" s="100">
        <f t="shared" si="6"/>
        <v>0.28724147356272978</v>
      </c>
      <c r="G87" s="101">
        <f t="shared" si="7"/>
        <v>0.28724147356272978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1196</v>
      </c>
      <c r="X87" s="116">
        <v>1315</v>
      </c>
      <c r="Y87" s="116">
        <v>1366</v>
      </c>
      <c r="Z87" s="116">
        <v>1424</v>
      </c>
    </row>
    <row r="88" spans="1:30" ht="15" customHeight="1" x14ac:dyDescent="0.25">
      <c r="A88" s="51" t="s">
        <v>6</v>
      </c>
      <c r="B88" s="51"/>
      <c r="C88" s="61" t="str">
        <f t="shared" si="3"/>
        <v>62,050</v>
      </c>
      <c r="D88" s="100">
        <f t="shared" si="4"/>
        <v>4.4313916892471772E-2</v>
      </c>
      <c r="E88" s="101">
        <f t="shared" si="5"/>
        <v>4.4313916892471772E-2</v>
      </c>
      <c r="F88" s="100">
        <f t="shared" si="6"/>
        <v>0.25181568754034855</v>
      </c>
      <c r="G88" s="101">
        <f t="shared" si="7"/>
        <v>0.25181568754034855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1332</v>
      </c>
      <c r="X88" s="116">
        <v>1505</v>
      </c>
      <c r="Y88" s="116">
        <v>1593</v>
      </c>
      <c r="Z88" s="116">
        <v>1629</v>
      </c>
    </row>
    <row r="89" spans="1:30" ht="15" customHeight="1" x14ac:dyDescent="0.25">
      <c r="A89" s="51" t="s">
        <v>102</v>
      </c>
      <c r="B89" s="51"/>
      <c r="C89" s="61" t="str">
        <f t="shared" si="3"/>
        <v>$45,493</v>
      </c>
      <c r="D89" s="100">
        <f t="shared" si="4"/>
        <v>2.3707270465137542E-2</v>
      </c>
      <c r="E89" s="101">
        <f t="shared" si="5"/>
        <v>2.3707270465137542E-2</v>
      </c>
      <c r="F89" s="100">
        <f t="shared" si="6"/>
        <v>0.10461926961926959</v>
      </c>
      <c r="G89" s="101">
        <f t="shared" si="7"/>
        <v>0.10461926961926959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2867</v>
      </c>
      <c r="X89" s="116">
        <v>3064</v>
      </c>
      <c r="Y89" s="116">
        <v>3311</v>
      </c>
      <c r="Z89" s="116">
        <v>3422</v>
      </c>
    </row>
    <row r="90" spans="1:30" ht="15" customHeight="1" x14ac:dyDescent="0.25">
      <c r="A90" s="51" t="s">
        <v>7</v>
      </c>
      <c r="B90" s="51"/>
      <c r="C90" s="61" t="str">
        <f t="shared" si="3"/>
        <v>$3,492.1 mil</v>
      </c>
      <c r="D90" s="100">
        <f t="shared" si="4"/>
        <v>8.0333617340539343E-2</v>
      </c>
      <c r="E90" s="101">
        <f t="shared" si="5"/>
        <v>8.0333617340539343E-2</v>
      </c>
      <c r="F90" s="100">
        <f t="shared" si="6"/>
        <v>0.41750082012418743</v>
      </c>
      <c r="G90" s="101">
        <f t="shared" si="7"/>
        <v>0.41750082012418743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3146</v>
      </c>
      <c r="X90" s="116">
        <v>3381</v>
      </c>
      <c r="Y90" s="116">
        <v>3724</v>
      </c>
      <c r="Z90" s="116">
        <v>4082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27467</v>
      </c>
      <c r="X91" s="116">
        <v>29462</v>
      </c>
      <c r="Y91" s="116">
        <v>31352</v>
      </c>
      <c r="Z91" s="116">
        <v>32497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2026</v>
      </c>
      <c r="X93" s="116">
        <v>2291</v>
      </c>
      <c r="Y93" s="116">
        <v>2498</v>
      </c>
      <c r="Z93" s="116">
        <v>2684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4101</v>
      </c>
      <c r="X94" s="116">
        <v>4446</v>
      </c>
      <c r="Y94" s="116">
        <v>4821</v>
      </c>
      <c r="Z94" s="116">
        <v>5185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975</v>
      </c>
      <c r="X95" s="116">
        <v>1069</v>
      </c>
      <c r="Y95" s="116">
        <v>1138</v>
      </c>
      <c r="Z95" s="116">
        <v>1227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3524</v>
      </c>
      <c r="X96" s="116">
        <v>3913</v>
      </c>
      <c r="Y96" s="116">
        <v>4396</v>
      </c>
      <c r="Z96" s="116">
        <v>4859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4734</v>
      </c>
      <c r="X97" s="116">
        <v>5169</v>
      </c>
      <c r="Y97" s="116">
        <v>5350</v>
      </c>
      <c r="Z97" s="116">
        <v>5546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2750</v>
      </c>
      <c r="X98" s="116">
        <v>2926</v>
      </c>
      <c r="Y98" s="116">
        <v>3166</v>
      </c>
      <c r="Z98" s="116">
        <v>3255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393</v>
      </c>
      <c r="X99" s="116">
        <v>420</v>
      </c>
      <c r="Y99" s="116">
        <v>465</v>
      </c>
      <c r="Z99" s="116">
        <v>477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1526</v>
      </c>
      <c r="X100" s="116">
        <v>1668</v>
      </c>
      <c r="Y100" s="116">
        <v>1882</v>
      </c>
      <c r="Z100" s="116">
        <v>2052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24699</v>
      </c>
      <c r="X101" s="116">
        <v>26336</v>
      </c>
      <c r="Y101" s="116">
        <v>28065</v>
      </c>
      <c r="Z101" s="116">
        <v>29553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55177</v>
      </c>
      <c r="X104" s="116">
        <v>61785</v>
      </c>
      <c r="Y104" s="116">
        <v>66445</v>
      </c>
      <c r="Z104" s="116">
        <v>69890</v>
      </c>
      <c r="AB104" s="113" t="str">
        <f>TEXT(Z104,"###,###")</f>
        <v>69,890</v>
      </c>
      <c r="AD104" s="134">
        <f>Z104/($Z$4)*100</f>
        <v>79.896200100599017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8945</v>
      </c>
      <c r="X105" s="116">
        <v>9750</v>
      </c>
      <c r="Y105" s="116">
        <v>9852</v>
      </c>
      <c r="Z105" s="116">
        <v>11135</v>
      </c>
      <c r="AB105" s="113" t="str">
        <f>TEXT(Z105,"###,###")</f>
        <v>11,135</v>
      </c>
      <c r="AD105" s="134">
        <f>Z105/($Z$4)*100</f>
        <v>12.729205724998858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64122</v>
      </c>
      <c r="X106" s="124">
        <v>71535</v>
      </c>
      <c r="Y106" s="124">
        <v>76297</v>
      </c>
      <c r="Z106" s="124">
        <v>81025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10758</v>
      </c>
      <c r="X108" s="116">
        <v>12414</v>
      </c>
      <c r="Y108" s="116">
        <v>15065</v>
      </c>
      <c r="Z108" s="116">
        <v>13672</v>
      </c>
      <c r="AB108" s="113" t="str">
        <f>TEXT(Z108,"###,###")</f>
        <v>13,672</v>
      </c>
      <c r="AD108" s="134">
        <f>Z108/($Z$4)*100</f>
        <v>15.629429786455715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11160</v>
      </c>
      <c r="X109" s="116">
        <v>12243</v>
      </c>
      <c r="Y109" s="116">
        <v>12741</v>
      </c>
      <c r="Z109" s="116">
        <v>13034</v>
      </c>
      <c r="AB109" s="113" t="str">
        <f>TEXT(Z109,"###,###")</f>
        <v>13,034</v>
      </c>
      <c r="AD109" s="134">
        <f>Z109/($Z$4)*100</f>
        <v>14.900086880973069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17085</v>
      </c>
      <c r="X110" s="116">
        <v>19056</v>
      </c>
      <c r="Y110" s="116">
        <v>18999</v>
      </c>
      <c r="Z110" s="116">
        <v>22106</v>
      </c>
      <c r="AB110" s="113" t="str">
        <f>TEXT(Z110,"###,###")</f>
        <v>22,106</v>
      </c>
      <c r="AD110" s="134">
        <f>Z110/($Z$4)*100</f>
        <v>25.270931455484934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25120</v>
      </c>
      <c r="X111" s="116">
        <v>27822</v>
      </c>
      <c r="Y111" s="116">
        <v>29491</v>
      </c>
      <c r="Z111" s="116">
        <v>32208</v>
      </c>
      <c r="AB111" s="113" t="str">
        <f>TEXT(Z111,"###,###")</f>
        <v>32,208</v>
      </c>
      <c r="AD111" s="134">
        <f>Z111/($Z$4)*100</f>
        <v>36.819241849192927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71333</v>
      </c>
      <c r="X112" s="116">
        <v>77845</v>
      </c>
      <c r="Y112" s="116">
        <v>83093</v>
      </c>
      <c r="Z112" s="116">
        <v>87480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36.85</v>
      </c>
      <c r="W118" s="135">
        <v>42.78</v>
      </c>
      <c r="X118" s="135">
        <v>39.770000000000003</v>
      </c>
      <c r="Y118" s="135">
        <v>39.770000000000003</v>
      </c>
      <c r="Z118" s="135">
        <v>39.61</v>
      </c>
      <c r="AB118" s="113" t="str">
        <f>TEXT(Z118,"##.0")</f>
        <v>39.6</v>
      </c>
    </row>
    <row r="120" spans="19:32" x14ac:dyDescent="0.25">
      <c r="S120" s="105" t="s">
        <v>104</v>
      </c>
      <c r="T120" s="116"/>
      <c r="U120" s="116"/>
      <c r="V120" s="116">
        <v>42079</v>
      </c>
      <c r="W120" s="116">
        <v>44494</v>
      </c>
      <c r="X120" s="116">
        <v>47614</v>
      </c>
      <c r="Y120" s="116">
        <v>50697</v>
      </c>
      <c r="Z120" s="116">
        <v>53145</v>
      </c>
      <c r="AB120" s="113" t="str">
        <f>TEXT(Z120,"###,###")</f>
        <v>53,145</v>
      </c>
    </row>
    <row r="121" spans="19:32" x14ac:dyDescent="0.25">
      <c r="S121" s="105" t="s">
        <v>105</v>
      </c>
      <c r="T121" s="116"/>
      <c r="U121" s="116"/>
      <c r="V121" s="116">
        <v>4086</v>
      </c>
      <c r="W121" s="116">
        <v>4150</v>
      </c>
      <c r="X121" s="116">
        <v>4309</v>
      </c>
      <c r="Y121" s="116">
        <v>4491</v>
      </c>
      <c r="Z121" s="116">
        <v>4498</v>
      </c>
      <c r="AB121" s="113" t="str">
        <f>TEXT(Z121,"###,###")</f>
        <v>4,498</v>
      </c>
    </row>
    <row r="122" spans="19:32" x14ac:dyDescent="0.25">
      <c r="S122" s="105" t="s">
        <v>106</v>
      </c>
      <c r="T122" s="116"/>
      <c r="U122" s="116"/>
      <c r="V122" s="116">
        <v>3401</v>
      </c>
      <c r="W122" s="116">
        <v>3523</v>
      </c>
      <c r="X122" s="116">
        <v>3875</v>
      </c>
      <c r="Y122" s="116">
        <v>4228</v>
      </c>
      <c r="Z122" s="116">
        <v>4415</v>
      </c>
      <c r="AB122" s="113" t="str">
        <f>TEXT(Z122,"###,###")</f>
        <v>4,415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45480</v>
      </c>
      <c r="W124" s="116">
        <v>48017</v>
      </c>
      <c r="X124" s="116">
        <v>51489</v>
      </c>
      <c r="Y124" s="116">
        <v>54925</v>
      </c>
      <c r="Z124" s="116">
        <v>57560</v>
      </c>
      <c r="AB124" s="113" t="str">
        <f>TEXT(Z124,"###,###")</f>
        <v>57,560</v>
      </c>
      <c r="AD124" s="131">
        <f>Z124/$Z$7*100</f>
        <v>92.763900080580171</v>
      </c>
    </row>
    <row r="125" spans="19:32" x14ac:dyDescent="0.25">
      <c r="S125" s="105" t="s">
        <v>108</v>
      </c>
      <c r="T125" s="116"/>
      <c r="U125" s="116"/>
      <c r="V125" s="116">
        <v>7487</v>
      </c>
      <c r="W125" s="116">
        <v>7673</v>
      </c>
      <c r="X125" s="116">
        <v>8184</v>
      </c>
      <c r="Y125" s="116">
        <v>8719</v>
      </c>
      <c r="Z125" s="116">
        <v>8913</v>
      </c>
      <c r="AB125" s="113" t="str">
        <f>TEXT(Z125,"###,###")</f>
        <v>8,913</v>
      </c>
      <c r="AD125" s="131">
        <f>Z125/$Z$7*100</f>
        <v>14.364222401289284</v>
      </c>
    </row>
    <row r="127" spans="19:32" x14ac:dyDescent="0.25">
      <c r="S127" s="105" t="s">
        <v>109</v>
      </c>
      <c r="T127" s="116"/>
      <c r="U127" s="116"/>
      <c r="V127" s="116">
        <v>26059</v>
      </c>
      <c r="W127" s="116">
        <v>27467</v>
      </c>
      <c r="X127" s="116">
        <v>29462</v>
      </c>
      <c r="Y127" s="116">
        <v>31352</v>
      </c>
      <c r="Z127" s="116">
        <v>32495</v>
      </c>
      <c r="AB127" s="113" t="str">
        <f>TEXT(Z127,"###,###")</f>
        <v>32,495</v>
      </c>
      <c r="AD127" s="131">
        <f>Z127/$Z$7*100</f>
        <v>52.369057211925863</v>
      </c>
    </row>
    <row r="128" spans="19:32" x14ac:dyDescent="0.25">
      <c r="S128" s="105" t="s">
        <v>110</v>
      </c>
      <c r="T128" s="116"/>
      <c r="U128" s="116"/>
      <c r="V128" s="116">
        <v>23509</v>
      </c>
      <c r="W128" s="116">
        <v>24699</v>
      </c>
      <c r="X128" s="116">
        <v>26336</v>
      </c>
      <c r="Y128" s="116">
        <v>28065</v>
      </c>
      <c r="Z128" s="116">
        <v>29554</v>
      </c>
      <c r="AB128" s="113" t="str">
        <f>TEXT(Z128,"###,###")</f>
        <v>29,554</v>
      </c>
      <c r="AD128" s="131">
        <f>Z128/$Z$7*100</f>
        <v>47.629331184528603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968DD49-B627-4550-ABD5-FC711EC2D5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80BE311B-151B-4E79-BB9C-4255BD6E6E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B30DF719-0138-4AD1-8E3B-1019CBE240A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7E9A3A36-02C1-4380-8225-B3603EF51F8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8CE1A-CE29-4B7A-92CB-F29DD3F63A4F}">
  <sheetPr codeName="Sheet7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Casey</v>
      </c>
      <c r="T1" s="103"/>
      <c r="U1" s="103"/>
      <c r="V1" s="103"/>
      <c r="W1" s="103"/>
      <c r="X1" s="103"/>
      <c r="Y1" s="104" t="str">
        <f>Y3</f>
        <v>8.14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125</v>
      </c>
      <c r="Y3" s="109" t="s">
        <v>223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8.14 Casey,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214542</v>
      </c>
      <c r="W4" s="112">
        <v>223623</v>
      </c>
      <c r="X4" s="112">
        <v>240315</v>
      </c>
      <c r="Y4" s="112">
        <v>255214</v>
      </c>
      <c r="Z4" s="112">
        <v>270525</v>
      </c>
      <c r="AB4" s="113" t="str">
        <f>TEXT(Z4,"###,###")</f>
        <v>270,525</v>
      </c>
      <c r="AD4" s="114">
        <f>Z4/Y4-1</f>
        <v>5.999279036416505E-2</v>
      </c>
      <c r="AF4" s="114">
        <f>Z4/V4-1</f>
        <v>0.2609419134714881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115076</v>
      </c>
      <c r="W5" s="112">
        <v>120176</v>
      </c>
      <c r="X5" s="112">
        <v>129749</v>
      </c>
      <c r="Y5" s="112">
        <v>137911</v>
      </c>
      <c r="Z5" s="112">
        <v>144729</v>
      </c>
      <c r="AB5" s="113" t="str">
        <f>TEXT(Z5,"###,###")</f>
        <v>144,729</v>
      </c>
      <c r="AD5" s="114">
        <f t="shared" ref="AD5:AD9" si="0">Z5/Y5-1</f>
        <v>4.9437680823139596E-2</v>
      </c>
      <c r="AF5" s="114">
        <f t="shared" ref="AF5:AF9" si="1">Z5/V5-1</f>
        <v>0.25768187980117485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99466</v>
      </c>
      <c r="W6" s="112">
        <v>103447</v>
      </c>
      <c r="X6" s="112">
        <v>110566</v>
      </c>
      <c r="Y6" s="112">
        <v>117300</v>
      </c>
      <c r="Z6" s="112">
        <v>125789</v>
      </c>
      <c r="AB6" s="113" t="str">
        <f>TEXT(Z6,"###,###")</f>
        <v>125,789</v>
      </c>
      <c r="AD6" s="114">
        <f t="shared" si="0"/>
        <v>7.2369991474850792E-2</v>
      </c>
      <c r="AF6" s="114">
        <f t="shared" si="1"/>
        <v>0.26464319465948161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156588</v>
      </c>
      <c r="W7" s="112">
        <v>163538</v>
      </c>
      <c r="X7" s="112">
        <v>172427</v>
      </c>
      <c r="Y7" s="112">
        <v>181619</v>
      </c>
      <c r="Z7" s="112">
        <v>190510</v>
      </c>
      <c r="AB7" s="113" t="str">
        <f>TEXT(Z7,"###,###")</f>
        <v>190,510</v>
      </c>
      <c r="AD7" s="114">
        <f t="shared" si="0"/>
        <v>4.8954129248591771E-2</v>
      </c>
      <c r="AF7" s="114">
        <f t="shared" si="1"/>
        <v>0.21663218126548656</v>
      </c>
    </row>
    <row r="8" spans="1:32" ht="17.25" customHeight="1" x14ac:dyDescent="0.25">
      <c r="A8" s="68" t="s">
        <v>13</v>
      </c>
      <c r="B8" s="69"/>
      <c r="C8" s="31"/>
      <c r="D8" s="70" t="str">
        <f>AB4</f>
        <v>270,525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190,510</v>
      </c>
      <c r="P8" s="71"/>
      <c r="S8" s="111" t="s">
        <v>87</v>
      </c>
      <c r="T8" s="112"/>
      <c r="U8" s="112"/>
      <c r="V8" s="112">
        <v>41855.21</v>
      </c>
      <c r="W8" s="112">
        <v>43233</v>
      </c>
      <c r="X8" s="112">
        <v>43794.93</v>
      </c>
      <c r="Y8" s="112">
        <v>44743.31</v>
      </c>
      <c r="Z8" s="112">
        <v>45419.54</v>
      </c>
      <c r="AB8" s="113" t="str">
        <f>TEXT(Z8,"$###,###")</f>
        <v>$45,420</v>
      </c>
      <c r="AD8" s="114">
        <f t="shared" si="0"/>
        <v>1.5113544348864805E-2</v>
      </c>
      <c r="AF8" s="114">
        <f t="shared" si="1"/>
        <v>8.5158574046098501E-2</v>
      </c>
    </row>
    <row r="9" spans="1:32" x14ac:dyDescent="0.25">
      <c r="A9" s="32" t="s">
        <v>15</v>
      </c>
      <c r="B9" s="75"/>
      <c r="C9" s="76"/>
      <c r="D9" s="77">
        <f>AD104</f>
        <v>81.796137140744847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53.913705317306182</v>
      </c>
      <c r="P9" s="78" t="s">
        <v>88</v>
      </c>
      <c r="S9" s="111" t="s">
        <v>7</v>
      </c>
      <c r="T9" s="112"/>
      <c r="U9" s="112"/>
      <c r="V9" s="112">
        <v>7730827567</v>
      </c>
      <c r="W9" s="112">
        <v>8324028143</v>
      </c>
      <c r="X9" s="112">
        <v>8983070181</v>
      </c>
      <c r="Y9" s="112">
        <v>9761812167</v>
      </c>
      <c r="Z9" s="112">
        <v>10557029867</v>
      </c>
      <c r="AB9" s="113" t="str">
        <f>TEXT(Z9/1000000,"$#,###.0")&amp;" mil"</f>
        <v>$10,557.0 mil</v>
      </c>
      <c r="AD9" s="114">
        <f t="shared" si="0"/>
        <v>8.1462098060875343E-2</v>
      </c>
      <c r="AF9" s="114">
        <f t="shared" si="1"/>
        <v>0.36557564833860701</v>
      </c>
    </row>
    <row r="10" spans="1:32" x14ac:dyDescent="0.25">
      <c r="A10" s="32" t="s">
        <v>18</v>
      </c>
      <c r="B10" s="75"/>
      <c r="C10" s="76"/>
      <c r="D10" s="77">
        <f>AD105</f>
        <v>11.280288328250624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46.086819589522861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92.580966878379087</v>
      </c>
      <c r="P11" s="78" t="s">
        <v>88</v>
      </c>
      <c r="S11" s="111" t="s">
        <v>30</v>
      </c>
      <c r="T11" s="116"/>
      <c r="U11" s="116"/>
      <c r="V11" s="116">
        <v>194024</v>
      </c>
      <c r="W11" s="116">
        <v>201225</v>
      </c>
      <c r="X11" s="116">
        <v>215877</v>
      </c>
      <c r="Y11" s="116">
        <v>229029</v>
      </c>
      <c r="Z11" s="116">
        <v>242447</v>
      </c>
    </row>
    <row r="12" spans="1:32" ht="28.5" customHeight="1" x14ac:dyDescent="0.25">
      <c r="A12" s="32" t="s">
        <v>20</v>
      </c>
      <c r="B12" s="76"/>
      <c r="C12" s="76"/>
      <c r="D12" s="77">
        <f>AD108</f>
        <v>14.7664725995749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14.73675922523752</v>
      </c>
      <c r="P12" s="78" t="s">
        <v>88</v>
      </c>
      <c r="S12" s="111" t="s">
        <v>31</v>
      </c>
      <c r="T12" s="116"/>
      <c r="U12" s="116"/>
      <c r="V12" s="116">
        <v>20518</v>
      </c>
      <c r="W12" s="116">
        <v>22398</v>
      </c>
      <c r="X12" s="116">
        <v>24438</v>
      </c>
      <c r="Y12" s="116">
        <v>26185</v>
      </c>
      <c r="Z12" s="116">
        <v>28075</v>
      </c>
    </row>
    <row r="13" spans="1:32" ht="15" customHeight="1" x14ac:dyDescent="0.25">
      <c r="A13" s="32" t="s">
        <v>21</v>
      </c>
      <c r="B13" s="76"/>
      <c r="C13" s="76"/>
      <c r="D13" s="77">
        <f>AD109</f>
        <v>12.033268644302744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39.2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24.352647629609091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16.882578342344235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41.92218833749191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83.117421657655768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1768</v>
      </c>
      <c r="Z15" s="116">
        <v>1761</v>
      </c>
      <c r="AB15" s="121">
        <f t="shared" ref="AB15:AB34" si="2">IF(Z15="np",0,Z15/$Z$34)</f>
        <v>6.5096850510128644E-3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284</v>
      </c>
      <c r="Z16" s="116">
        <v>305</v>
      </c>
      <c r="AB16" s="121">
        <f t="shared" si="2"/>
        <v>1.1274582285967765E-3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25117</v>
      </c>
      <c r="Z17" s="116">
        <v>26523</v>
      </c>
      <c r="AB17" s="121">
        <f t="shared" si="2"/>
        <v>9.8044506875646906E-2</v>
      </c>
    </row>
    <row r="18" spans="1:28" x14ac:dyDescent="0.25">
      <c r="A18" s="67" t="str">
        <f>$S$1&amp;" ("&amp;$V$2&amp;" to "&amp;$Z$2&amp;")"</f>
        <v>Casey (2014-15 to 2018-19)</v>
      </c>
      <c r="B18" s="67"/>
      <c r="C18" s="67"/>
      <c r="D18" s="67"/>
      <c r="E18" s="67"/>
      <c r="F18" s="67"/>
      <c r="G18" s="67" t="str">
        <f>$S$1&amp;" ("&amp;$V$2&amp;" to "&amp;$Z$2&amp;")"</f>
        <v>Casey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1829</v>
      </c>
      <c r="Z18" s="116">
        <v>2033</v>
      </c>
      <c r="AB18" s="121">
        <f t="shared" si="2"/>
        <v>7.515155995859826E-3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22004</v>
      </c>
      <c r="Z19" s="116">
        <v>22990</v>
      </c>
      <c r="AB19" s="121">
        <f t="shared" si="2"/>
        <v>8.4984474345704566E-2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14504</v>
      </c>
      <c r="Z20" s="116">
        <v>15333</v>
      </c>
      <c r="AB20" s="121">
        <f t="shared" si="2"/>
        <v>5.6679727931391394E-2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25702</v>
      </c>
      <c r="Z21" s="116">
        <v>26402</v>
      </c>
      <c r="AB21" s="121">
        <f t="shared" si="2"/>
        <v>9.7597220168564244E-2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13361</v>
      </c>
      <c r="Z22" s="116">
        <v>14576</v>
      </c>
      <c r="AB22" s="121">
        <f t="shared" si="2"/>
        <v>5.3881413573857756E-2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11850</v>
      </c>
      <c r="Z23" s="116">
        <v>12829</v>
      </c>
      <c r="AB23" s="121">
        <f t="shared" si="2"/>
        <v>4.7423480703829658E-2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3076</v>
      </c>
      <c r="Z24" s="116">
        <v>3374</v>
      </c>
      <c r="AB24" s="121">
        <f t="shared" si="2"/>
        <v>1.2472275617329588E-2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9608</v>
      </c>
      <c r="Z25" s="116">
        <v>10152</v>
      </c>
      <c r="AB25" s="121">
        <f t="shared" si="2"/>
        <v>3.7527724382670415E-2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4122</v>
      </c>
      <c r="Z26" s="116">
        <v>4206</v>
      </c>
      <c r="AB26" s="121">
        <f t="shared" si="2"/>
        <v>1.5547833801567351E-2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14803</v>
      </c>
      <c r="Z27" s="116">
        <v>15776</v>
      </c>
      <c r="AB27" s="121">
        <f t="shared" si="2"/>
        <v>5.831731480112376E-2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31643</v>
      </c>
      <c r="Z28" s="116">
        <v>33913</v>
      </c>
      <c r="AB28" s="121">
        <f t="shared" si="2"/>
        <v>0.1253622652668934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8285</v>
      </c>
      <c r="Z29" s="116">
        <v>14277</v>
      </c>
      <c r="AB29" s="121">
        <f t="shared" si="2"/>
        <v>5.2776134851397309E-2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13426</v>
      </c>
      <c r="Z30" s="116">
        <v>10526</v>
      </c>
      <c r="AB30" s="121">
        <f t="shared" si="2"/>
        <v>3.8910246931834987E-2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28706</v>
      </c>
      <c r="Z31" s="116">
        <v>31773</v>
      </c>
      <c r="AB31" s="121">
        <f t="shared" si="2"/>
        <v>0.11745157474493569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4464</v>
      </c>
      <c r="Z32" s="116">
        <v>4558</v>
      </c>
      <c r="AB32" s="121">
        <f t="shared" si="2"/>
        <v>1.6849031494898713E-2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8723</v>
      </c>
      <c r="Z33" s="116">
        <v>9449</v>
      </c>
      <c r="AB33" s="121">
        <f t="shared" si="2"/>
        <v>3.4929025580363746E-2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255214</v>
      </c>
      <c r="Z34" s="124">
        <v>270520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158347</v>
      </c>
      <c r="AB37" s="136">
        <f>Z37/Z40*100</f>
        <v>83.117421657655768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32163</v>
      </c>
      <c r="AB38" s="136">
        <f>Z38/Z40*100</f>
        <v>16.882578342344235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190510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34</v>
      </c>
      <c r="X44" s="116">
        <v>37</v>
      </c>
      <c r="Y44" s="116">
        <v>39</v>
      </c>
      <c r="Z44" s="116">
        <v>33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1998</v>
      </c>
      <c r="X45" s="116">
        <v>2059</v>
      </c>
      <c r="Y45" s="116">
        <v>2234</v>
      </c>
      <c r="Z45" s="116">
        <v>2437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7024</v>
      </c>
      <c r="X46" s="116">
        <v>7585</v>
      </c>
      <c r="Y46" s="116">
        <v>7970</v>
      </c>
      <c r="Z46" s="116">
        <v>8163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11959</v>
      </c>
      <c r="X47" s="116">
        <v>13359</v>
      </c>
      <c r="Y47" s="116">
        <v>14473</v>
      </c>
      <c r="Z47" s="116">
        <v>14813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14834</v>
      </c>
      <c r="X48" s="116">
        <v>16246</v>
      </c>
      <c r="Y48" s="116">
        <v>17516</v>
      </c>
      <c r="Z48" s="116">
        <v>18996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Casey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16168</v>
      </c>
      <c r="X49" s="116">
        <v>17405</v>
      </c>
      <c r="Y49" s="116">
        <v>18376</v>
      </c>
      <c r="Z49" s="116">
        <v>19220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14789</v>
      </c>
      <c r="X50" s="116">
        <v>16621</v>
      </c>
      <c r="Y50" s="116">
        <v>18206</v>
      </c>
      <c r="Z50" s="116">
        <v>19702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13453</v>
      </c>
      <c r="X51" s="116">
        <v>13972</v>
      </c>
      <c r="Y51" s="116">
        <v>14644</v>
      </c>
      <c r="Z51" s="116">
        <v>15439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12057</v>
      </c>
      <c r="X52" s="116">
        <v>12736</v>
      </c>
      <c r="Y52" s="116">
        <v>13420</v>
      </c>
      <c r="Z52" s="116">
        <v>13557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10358</v>
      </c>
      <c r="X53" s="116">
        <v>10952</v>
      </c>
      <c r="Y53" s="116">
        <v>11099</v>
      </c>
      <c r="Z53" s="116">
        <v>11452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8360</v>
      </c>
      <c r="X54" s="116">
        <v>8883</v>
      </c>
      <c r="Y54" s="116">
        <v>9361</v>
      </c>
      <c r="Z54" s="116">
        <v>9778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5456</v>
      </c>
      <c r="X55" s="116">
        <v>5883</v>
      </c>
      <c r="Y55" s="116">
        <v>6184</v>
      </c>
      <c r="Z55" s="116">
        <v>6616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2442</v>
      </c>
      <c r="X56" s="116">
        <v>2605</v>
      </c>
      <c r="Y56" s="116">
        <v>2722</v>
      </c>
      <c r="Z56" s="116">
        <v>2922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751</v>
      </c>
      <c r="X57" s="116">
        <v>889</v>
      </c>
      <c r="Y57" s="116">
        <v>972</v>
      </c>
      <c r="Z57" s="116">
        <v>1037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275</v>
      </c>
      <c r="X58" s="116">
        <v>299</v>
      </c>
      <c r="Y58" s="116">
        <v>307</v>
      </c>
      <c r="Z58" s="116">
        <v>327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138</v>
      </c>
      <c r="X59" s="116">
        <v>144</v>
      </c>
      <c r="Y59" s="116">
        <v>150</v>
      </c>
      <c r="Z59" s="116">
        <v>149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84</v>
      </c>
      <c r="X60" s="116">
        <v>73</v>
      </c>
      <c r="Y60" s="116">
        <v>87</v>
      </c>
      <c r="Z60" s="116">
        <v>89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120176</v>
      </c>
      <c r="X61" s="116">
        <v>129749</v>
      </c>
      <c r="Y61" s="116">
        <v>137911</v>
      </c>
      <c r="Z61" s="116">
        <v>144731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45</v>
      </c>
      <c r="X63" s="116">
        <v>34</v>
      </c>
      <c r="Y63" s="116">
        <v>48</v>
      </c>
      <c r="Z63" s="116">
        <v>33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Casey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2397</v>
      </c>
      <c r="X64" s="116">
        <v>2425</v>
      </c>
      <c r="Y64" s="116">
        <v>2519</v>
      </c>
      <c r="Z64" s="116">
        <v>2772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6520</v>
      </c>
      <c r="X65" s="116">
        <v>7281</v>
      </c>
      <c r="Y65" s="116">
        <v>7629</v>
      </c>
      <c r="Z65" s="116">
        <v>8211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11016</v>
      </c>
      <c r="X66" s="116">
        <v>11620</v>
      </c>
      <c r="Y66" s="116">
        <v>12538</v>
      </c>
      <c r="Z66" s="116">
        <v>13319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13165</v>
      </c>
      <c r="X67" s="116">
        <v>14109</v>
      </c>
      <c r="Y67" s="116">
        <v>15138</v>
      </c>
      <c r="Z67" s="116">
        <v>16314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13426</v>
      </c>
      <c r="X68" s="116">
        <v>14758</v>
      </c>
      <c r="Y68" s="116">
        <v>15892</v>
      </c>
      <c r="Z68" s="116">
        <v>17125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11498</v>
      </c>
      <c r="X69" s="116">
        <v>12554</v>
      </c>
      <c r="Y69" s="116">
        <v>13873</v>
      </c>
      <c r="Z69" s="116">
        <v>15442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11359</v>
      </c>
      <c r="X70" s="116">
        <v>11649</v>
      </c>
      <c r="Y70" s="116">
        <v>12139</v>
      </c>
      <c r="Z70" s="116">
        <v>13046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10782</v>
      </c>
      <c r="X71" s="116">
        <v>11508</v>
      </c>
      <c r="Y71" s="116">
        <v>12026</v>
      </c>
      <c r="Z71" s="116">
        <v>12648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9257</v>
      </c>
      <c r="X72" s="116">
        <v>9700</v>
      </c>
      <c r="Y72" s="116">
        <v>9924</v>
      </c>
      <c r="Z72" s="116">
        <v>10354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7269</v>
      </c>
      <c r="X73" s="116">
        <v>7644</v>
      </c>
      <c r="Y73" s="116">
        <v>7874</v>
      </c>
      <c r="Z73" s="116">
        <v>8202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4285</v>
      </c>
      <c r="X74" s="116">
        <v>4615</v>
      </c>
      <c r="Y74" s="116">
        <v>4809</v>
      </c>
      <c r="Z74" s="116">
        <v>5241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1514</v>
      </c>
      <c r="X75" s="116">
        <v>1666</v>
      </c>
      <c r="Y75" s="116">
        <v>1804</v>
      </c>
      <c r="Z75" s="116">
        <v>2021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447</v>
      </c>
      <c r="X76" s="116">
        <v>520</v>
      </c>
      <c r="Y76" s="116">
        <v>566</v>
      </c>
      <c r="Z76" s="116">
        <v>591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243</v>
      </c>
      <c r="X77" s="116">
        <v>258</v>
      </c>
      <c r="Y77" s="116">
        <v>243</v>
      </c>
      <c r="Z77" s="116">
        <v>236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122</v>
      </c>
      <c r="X78" s="116">
        <v>127</v>
      </c>
      <c r="Y78" s="116">
        <v>149</v>
      </c>
      <c r="Z78" s="116">
        <v>151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100</v>
      </c>
      <c r="X79" s="116">
        <v>98</v>
      </c>
      <c r="Y79" s="116">
        <v>118</v>
      </c>
      <c r="Z79" s="116">
        <v>101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103447</v>
      </c>
      <c r="X80" s="116">
        <v>110566</v>
      </c>
      <c r="Y80" s="116">
        <v>117300</v>
      </c>
      <c r="Z80" s="116">
        <v>125791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Casey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10074</v>
      </c>
      <c r="X83" s="116">
        <v>10758</v>
      </c>
      <c r="Y83" s="116">
        <v>11283</v>
      </c>
      <c r="Z83" s="116">
        <v>11816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9421</v>
      </c>
      <c r="X84" s="116">
        <v>10343</v>
      </c>
      <c r="Y84" s="116">
        <v>11090</v>
      </c>
      <c r="Z84" s="116">
        <v>11912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270,525</v>
      </c>
      <c r="D85" s="100">
        <f t="shared" ref="D85:D90" si="4">AD4</f>
        <v>5.999279036416505E-2</v>
      </c>
      <c r="E85" s="101">
        <f t="shared" ref="E85:E90" si="5">AD4</f>
        <v>5.999279036416505E-2</v>
      </c>
      <c r="F85" s="100">
        <f t="shared" ref="F85:F90" si="6">AF4</f>
        <v>0.2609419134714881</v>
      </c>
      <c r="G85" s="101">
        <f t="shared" ref="G85:G90" si="7">AF4</f>
        <v>0.2609419134714881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17058</v>
      </c>
      <c r="X85" s="116">
        <v>18060</v>
      </c>
      <c r="Y85" s="116">
        <v>18947</v>
      </c>
      <c r="Z85" s="116">
        <v>19814</v>
      </c>
    </row>
    <row r="86" spans="1:30" ht="15" customHeight="1" x14ac:dyDescent="0.25">
      <c r="A86" s="102" t="s">
        <v>4</v>
      </c>
      <c r="B86" s="51"/>
      <c r="C86" s="61" t="str">
        <f t="shared" si="3"/>
        <v>144,729</v>
      </c>
      <c r="D86" s="100">
        <f t="shared" si="4"/>
        <v>4.9437680823139596E-2</v>
      </c>
      <c r="E86" s="101">
        <f t="shared" si="5"/>
        <v>4.9437680823139596E-2</v>
      </c>
      <c r="F86" s="100">
        <f t="shared" si="6"/>
        <v>0.25768187980117485</v>
      </c>
      <c r="G86" s="101">
        <f t="shared" si="7"/>
        <v>0.25768187980117485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3662</v>
      </c>
      <c r="X86" s="116">
        <v>4045</v>
      </c>
      <c r="Y86" s="116">
        <v>4447</v>
      </c>
      <c r="Z86" s="116">
        <v>4761</v>
      </c>
    </row>
    <row r="87" spans="1:30" ht="15" customHeight="1" x14ac:dyDescent="0.25">
      <c r="A87" s="102" t="s">
        <v>5</v>
      </c>
      <c r="B87" s="51"/>
      <c r="C87" s="61" t="str">
        <f t="shared" si="3"/>
        <v>125,789</v>
      </c>
      <c r="D87" s="100">
        <f t="shared" si="4"/>
        <v>7.2369991474850792E-2</v>
      </c>
      <c r="E87" s="101">
        <f t="shared" si="5"/>
        <v>7.2369991474850792E-2</v>
      </c>
      <c r="F87" s="100">
        <f t="shared" si="6"/>
        <v>0.26464319465948161</v>
      </c>
      <c r="G87" s="101">
        <f t="shared" si="7"/>
        <v>0.26464319465948161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4878</v>
      </c>
      <c r="X87" s="116">
        <v>5189</v>
      </c>
      <c r="Y87" s="116">
        <v>5314</v>
      </c>
      <c r="Z87" s="116">
        <v>5487</v>
      </c>
    </row>
    <row r="88" spans="1:30" ht="15" customHeight="1" x14ac:dyDescent="0.25">
      <c r="A88" s="51" t="s">
        <v>6</v>
      </c>
      <c r="B88" s="51"/>
      <c r="C88" s="61" t="str">
        <f t="shared" si="3"/>
        <v>190,510</v>
      </c>
      <c r="D88" s="100">
        <f t="shared" si="4"/>
        <v>4.8954129248591771E-2</v>
      </c>
      <c r="E88" s="101">
        <f t="shared" si="5"/>
        <v>4.8954129248591771E-2</v>
      </c>
      <c r="F88" s="100">
        <f t="shared" si="6"/>
        <v>0.21663218126548656</v>
      </c>
      <c r="G88" s="101">
        <f t="shared" si="7"/>
        <v>0.21663218126548656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4970</v>
      </c>
      <c r="X88" s="116">
        <v>5200</v>
      </c>
      <c r="Y88" s="116">
        <v>5613</v>
      </c>
      <c r="Z88" s="116">
        <v>5765</v>
      </c>
    </row>
    <row r="89" spans="1:30" ht="15" customHeight="1" x14ac:dyDescent="0.25">
      <c r="A89" s="51" t="s">
        <v>102</v>
      </c>
      <c r="B89" s="51"/>
      <c r="C89" s="61" t="str">
        <f t="shared" si="3"/>
        <v>$45,420</v>
      </c>
      <c r="D89" s="100">
        <f t="shared" si="4"/>
        <v>1.5113544348864805E-2</v>
      </c>
      <c r="E89" s="101">
        <f t="shared" si="5"/>
        <v>1.5113544348864805E-2</v>
      </c>
      <c r="F89" s="100">
        <f t="shared" si="6"/>
        <v>8.5158574046098501E-2</v>
      </c>
      <c r="G89" s="101">
        <f t="shared" si="7"/>
        <v>8.5158574046098501E-2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9841</v>
      </c>
      <c r="X89" s="116">
        <v>10306</v>
      </c>
      <c r="Y89" s="116">
        <v>10972</v>
      </c>
      <c r="Z89" s="116">
        <v>11527</v>
      </c>
    </row>
    <row r="90" spans="1:30" ht="15" customHeight="1" x14ac:dyDescent="0.25">
      <c r="A90" s="51" t="s">
        <v>7</v>
      </c>
      <c r="B90" s="51"/>
      <c r="C90" s="61" t="str">
        <f t="shared" si="3"/>
        <v>$10,557.0 mil</v>
      </c>
      <c r="D90" s="100">
        <f t="shared" si="4"/>
        <v>8.1462098060875343E-2</v>
      </c>
      <c r="E90" s="101">
        <f t="shared" si="5"/>
        <v>8.1462098060875343E-2</v>
      </c>
      <c r="F90" s="100">
        <f t="shared" si="6"/>
        <v>0.36557564833860701</v>
      </c>
      <c r="G90" s="101">
        <f t="shared" si="7"/>
        <v>0.36557564833860701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10469</v>
      </c>
      <c r="X90" s="116">
        <v>11317</v>
      </c>
      <c r="Y90" s="116">
        <v>12496</v>
      </c>
      <c r="Z90" s="116">
        <v>13116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88231</v>
      </c>
      <c r="X91" s="116">
        <v>93192</v>
      </c>
      <c r="Y91" s="116">
        <v>98255</v>
      </c>
      <c r="Z91" s="116">
        <v>102707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6154</v>
      </c>
      <c r="X93" s="116">
        <v>6898</v>
      </c>
      <c r="Y93" s="116">
        <v>7416</v>
      </c>
      <c r="Z93" s="116">
        <v>7825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12061</v>
      </c>
      <c r="X94" s="116">
        <v>13047</v>
      </c>
      <c r="Y94" s="116">
        <v>14115</v>
      </c>
      <c r="Z94" s="116">
        <v>15368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2581</v>
      </c>
      <c r="X95" s="116">
        <v>2756</v>
      </c>
      <c r="Y95" s="116">
        <v>2964</v>
      </c>
      <c r="Z95" s="116">
        <v>3238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10458</v>
      </c>
      <c r="X96" s="116">
        <v>11519</v>
      </c>
      <c r="Y96" s="116">
        <v>12753</v>
      </c>
      <c r="Z96" s="116">
        <v>14067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14495</v>
      </c>
      <c r="X97" s="116">
        <v>15585</v>
      </c>
      <c r="Y97" s="116">
        <v>15970</v>
      </c>
      <c r="Z97" s="116">
        <v>16353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8453</v>
      </c>
      <c r="X98" s="116">
        <v>8898</v>
      </c>
      <c r="Y98" s="116">
        <v>9366</v>
      </c>
      <c r="Z98" s="116">
        <v>9652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1476</v>
      </c>
      <c r="X99" s="116">
        <v>1574</v>
      </c>
      <c r="Y99" s="116">
        <v>1773</v>
      </c>
      <c r="Z99" s="116">
        <v>1921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5917</v>
      </c>
      <c r="X100" s="116">
        <v>6494</v>
      </c>
      <c r="Y100" s="116">
        <v>7230</v>
      </c>
      <c r="Z100" s="116">
        <v>7924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75307</v>
      </c>
      <c r="X101" s="116">
        <v>79235</v>
      </c>
      <c r="Y101" s="116">
        <v>83361</v>
      </c>
      <c r="Z101" s="116">
        <v>87800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176597</v>
      </c>
      <c r="X104" s="116">
        <v>194854</v>
      </c>
      <c r="Y104" s="116">
        <v>209007</v>
      </c>
      <c r="Z104" s="116">
        <v>221279</v>
      </c>
      <c r="AB104" s="113" t="str">
        <f>TEXT(Z104,"###,###")</f>
        <v>221,279</v>
      </c>
      <c r="AD104" s="134">
        <f>Z104/($Z$4)*100</f>
        <v>81.796137140744847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25528</v>
      </c>
      <c r="X105" s="116">
        <v>26904</v>
      </c>
      <c r="Y105" s="116">
        <v>27190</v>
      </c>
      <c r="Z105" s="116">
        <v>30516</v>
      </c>
      <c r="AB105" s="113" t="str">
        <f>TEXT(Z105,"###,###")</f>
        <v>30,516</v>
      </c>
      <c r="AD105" s="134">
        <f>Z105/($Z$4)*100</f>
        <v>11.280288328250624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202125</v>
      </c>
      <c r="X106" s="124">
        <v>221758</v>
      </c>
      <c r="Y106" s="124">
        <v>236197</v>
      </c>
      <c r="Z106" s="124">
        <v>251795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28952</v>
      </c>
      <c r="X108" s="116">
        <v>33993</v>
      </c>
      <c r="Y108" s="116">
        <v>43276</v>
      </c>
      <c r="Z108" s="116">
        <v>39947</v>
      </c>
      <c r="AB108" s="113" t="str">
        <f>TEXT(Z108,"###,###")</f>
        <v>39,947</v>
      </c>
      <c r="AD108" s="134">
        <f>Z108/($Z$4)*100</f>
        <v>14.7664725995749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30258</v>
      </c>
      <c r="X109" s="116">
        <v>32940</v>
      </c>
      <c r="Y109" s="116">
        <v>33568</v>
      </c>
      <c r="Z109" s="116">
        <v>32553</v>
      </c>
      <c r="AB109" s="113" t="str">
        <f>TEXT(Z109,"###,###")</f>
        <v>32,553</v>
      </c>
      <c r="AD109" s="134">
        <f>Z109/($Z$4)*100</f>
        <v>12.033268644302744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53627</v>
      </c>
      <c r="X110" s="116">
        <v>57125</v>
      </c>
      <c r="Y110" s="116">
        <v>56613</v>
      </c>
      <c r="Z110" s="116">
        <v>65880</v>
      </c>
      <c r="AB110" s="113" t="str">
        <f>TEXT(Z110,"###,###")</f>
        <v>65,880</v>
      </c>
      <c r="AD110" s="134">
        <f>Z110/($Z$4)*100</f>
        <v>24.352647629609091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89288</v>
      </c>
      <c r="X111" s="116">
        <v>97700</v>
      </c>
      <c r="Y111" s="116">
        <v>102740</v>
      </c>
      <c r="Z111" s="116">
        <v>113410</v>
      </c>
      <c r="AB111" s="113" t="str">
        <f>TEXT(Z111,"###,###")</f>
        <v>113,410</v>
      </c>
      <c r="AD111" s="134">
        <f>Z111/($Z$4)*100</f>
        <v>41.92218833749191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223623</v>
      </c>
      <c r="X112" s="116">
        <v>240315</v>
      </c>
      <c r="Y112" s="116">
        <v>255214</v>
      </c>
      <c r="Z112" s="116">
        <v>270523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37.42</v>
      </c>
      <c r="W118" s="135">
        <v>38.35</v>
      </c>
      <c r="X118" s="135">
        <v>39.299999999999997</v>
      </c>
      <c r="Y118" s="135">
        <v>39.229999999999997</v>
      </c>
      <c r="Z118" s="135">
        <v>39.15</v>
      </c>
      <c r="AB118" s="113" t="str">
        <f>TEXT(Z118,"##.0")</f>
        <v>39.2</v>
      </c>
    </row>
    <row r="120" spans="19:32" x14ac:dyDescent="0.25">
      <c r="S120" s="105" t="s">
        <v>104</v>
      </c>
      <c r="T120" s="116"/>
      <c r="U120" s="116"/>
      <c r="V120" s="116">
        <v>136070</v>
      </c>
      <c r="W120" s="116">
        <v>141140</v>
      </c>
      <c r="X120" s="116">
        <v>147989</v>
      </c>
      <c r="Y120" s="116">
        <v>155434</v>
      </c>
      <c r="Z120" s="116">
        <v>162438</v>
      </c>
      <c r="AB120" s="113" t="str">
        <f>TEXT(Z120,"###,###")</f>
        <v>162,438</v>
      </c>
    </row>
    <row r="121" spans="19:32" x14ac:dyDescent="0.25">
      <c r="S121" s="105" t="s">
        <v>105</v>
      </c>
      <c r="T121" s="116"/>
      <c r="U121" s="116"/>
      <c r="V121" s="116">
        <v>11183</v>
      </c>
      <c r="W121" s="116">
        <v>12003</v>
      </c>
      <c r="X121" s="116">
        <v>12674</v>
      </c>
      <c r="Y121" s="116">
        <v>13436</v>
      </c>
      <c r="Z121" s="116">
        <v>14137</v>
      </c>
      <c r="AB121" s="113" t="str">
        <f>TEXT(Z121,"###,###")</f>
        <v>14,137</v>
      </c>
    </row>
    <row r="122" spans="19:32" x14ac:dyDescent="0.25">
      <c r="S122" s="105" t="s">
        <v>106</v>
      </c>
      <c r="T122" s="116"/>
      <c r="U122" s="116"/>
      <c r="V122" s="116">
        <v>9334</v>
      </c>
      <c r="W122" s="116">
        <v>10395</v>
      </c>
      <c r="X122" s="116">
        <v>11764</v>
      </c>
      <c r="Y122" s="116">
        <v>12749</v>
      </c>
      <c r="Z122" s="116">
        <v>13938</v>
      </c>
      <c r="AB122" s="113" t="str">
        <f>TEXT(Z122,"###,###")</f>
        <v>13,938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145404</v>
      </c>
      <c r="W124" s="116">
        <v>151535</v>
      </c>
      <c r="X124" s="116">
        <v>159753</v>
      </c>
      <c r="Y124" s="116">
        <v>168183</v>
      </c>
      <c r="Z124" s="116">
        <v>176376</v>
      </c>
      <c r="AB124" s="113" t="str">
        <f>TEXT(Z124,"###,###")</f>
        <v>176,376</v>
      </c>
      <c r="AD124" s="131">
        <f>Z124/$Z$7*100</f>
        <v>92.580966878379087</v>
      </c>
    </row>
    <row r="125" spans="19:32" x14ac:dyDescent="0.25">
      <c r="S125" s="105" t="s">
        <v>108</v>
      </c>
      <c r="T125" s="116"/>
      <c r="U125" s="116"/>
      <c r="V125" s="116">
        <v>20517</v>
      </c>
      <c r="W125" s="116">
        <v>22398</v>
      </c>
      <c r="X125" s="116">
        <v>24438</v>
      </c>
      <c r="Y125" s="116">
        <v>26185</v>
      </c>
      <c r="Z125" s="116">
        <v>28075</v>
      </c>
      <c r="AB125" s="113" t="str">
        <f>TEXT(Z125,"###,###")</f>
        <v>28,075</v>
      </c>
      <c r="AD125" s="131">
        <f>Z125/$Z$7*100</f>
        <v>14.73675922523752</v>
      </c>
    </row>
    <row r="127" spans="19:32" x14ac:dyDescent="0.25">
      <c r="S127" s="105" t="s">
        <v>109</v>
      </c>
      <c r="T127" s="116"/>
      <c r="U127" s="116"/>
      <c r="V127" s="116">
        <v>84382</v>
      </c>
      <c r="W127" s="116">
        <v>88231</v>
      </c>
      <c r="X127" s="116">
        <v>93192</v>
      </c>
      <c r="Y127" s="116">
        <v>98255</v>
      </c>
      <c r="Z127" s="116">
        <v>102711</v>
      </c>
      <c r="AB127" s="113" t="str">
        <f>TEXT(Z127,"###,###")</f>
        <v>102,711</v>
      </c>
      <c r="AD127" s="131">
        <f>Z127/$Z$7*100</f>
        <v>53.913705317306182</v>
      </c>
    </row>
    <row r="128" spans="19:32" x14ac:dyDescent="0.25">
      <c r="S128" s="105" t="s">
        <v>110</v>
      </c>
      <c r="T128" s="116"/>
      <c r="U128" s="116"/>
      <c r="V128" s="116">
        <v>72206</v>
      </c>
      <c r="W128" s="116">
        <v>75307</v>
      </c>
      <c r="X128" s="116">
        <v>79235</v>
      </c>
      <c r="Y128" s="116">
        <v>83361</v>
      </c>
      <c r="Z128" s="116">
        <v>87800</v>
      </c>
      <c r="AB128" s="113" t="str">
        <f>TEXT(Z128,"###,###")</f>
        <v>87,800</v>
      </c>
      <c r="AD128" s="131">
        <f>Z128/$Z$7*100</f>
        <v>46.086819589522861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BA558E7-D796-4E03-B99A-0A924F93E1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53975B2C-700A-4432-AB35-8E5B3F1224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69387129-AC1F-4851-8DFB-1E213F6C0C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E6DB920E-D8DB-4498-ACC5-E6E8287D5D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56F07-C3B1-42E6-AED3-AF1FAF3C215D}">
  <sheetPr codeName="Sheet7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Central Goldfields</v>
      </c>
      <c r="T1" s="103"/>
      <c r="U1" s="103"/>
      <c r="V1" s="103"/>
      <c r="W1" s="103"/>
      <c r="X1" s="103"/>
      <c r="Y1" s="104" t="str">
        <f>Y3</f>
        <v>8.15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126</v>
      </c>
      <c r="Y3" s="109" t="s">
        <v>224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8.15 Central Goldfields,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7147</v>
      </c>
      <c r="W4" s="112">
        <v>7110</v>
      </c>
      <c r="X4" s="112">
        <v>7433</v>
      </c>
      <c r="Y4" s="112">
        <v>7964</v>
      </c>
      <c r="Z4" s="112">
        <v>7834</v>
      </c>
      <c r="AB4" s="113" t="str">
        <f>TEXT(Z4,"###,###")</f>
        <v>7,834</v>
      </c>
      <c r="AD4" s="114">
        <f>Z4/Y4-1</f>
        <v>-1.6323455549974941E-2</v>
      </c>
      <c r="AF4" s="114">
        <f>Z4/V4-1</f>
        <v>9.6124247936197005E-2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3693</v>
      </c>
      <c r="W5" s="112">
        <v>3649</v>
      </c>
      <c r="X5" s="112">
        <v>3803</v>
      </c>
      <c r="Y5" s="112">
        <v>4123</v>
      </c>
      <c r="Z5" s="112">
        <v>3981</v>
      </c>
      <c r="AB5" s="113" t="str">
        <f>TEXT(Z5,"###,###")</f>
        <v>3,981</v>
      </c>
      <c r="AD5" s="114">
        <f t="shared" ref="AD5:AD9" si="0">Z5/Y5-1</f>
        <v>-3.4440941062333308E-2</v>
      </c>
      <c r="AF5" s="114">
        <f t="shared" ref="AF5:AF9" si="1">Z5/V5-1</f>
        <v>7.7985377741673467E-2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3458</v>
      </c>
      <c r="W6" s="112">
        <v>3462</v>
      </c>
      <c r="X6" s="112">
        <v>3630</v>
      </c>
      <c r="Y6" s="112">
        <v>3841</v>
      </c>
      <c r="Z6" s="112">
        <v>3853</v>
      </c>
      <c r="AB6" s="113" t="str">
        <f>TEXT(Z6,"###,###")</f>
        <v>3,853</v>
      </c>
      <c r="AD6" s="114">
        <f t="shared" si="0"/>
        <v>3.1241864097890648E-3</v>
      </c>
      <c r="AF6" s="114">
        <f t="shared" si="1"/>
        <v>0.11422787738577211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5373</v>
      </c>
      <c r="W7" s="112">
        <v>5367</v>
      </c>
      <c r="X7" s="112">
        <v>5447</v>
      </c>
      <c r="Y7" s="112">
        <v>5725</v>
      </c>
      <c r="Z7" s="112">
        <v>5708</v>
      </c>
      <c r="AB7" s="113" t="str">
        <f>TEXT(Z7,"###,###")</f>
        <v>5,708</v>
      </c>
      <c r="AD7" s="114">
        <f t="shared" si="0"/>
        <v>-2.9694323144104917E-3</v>
      </c>
      <c r="AF7" s="114">
        <f t="shared" si="1"/>
        <v>6.2348780941745785E-2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7,834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5,708</v>
      </c>
      <c r="P8" s="71"/>
      <c r="S8" s="111" t="s">
        <v>87</v>
      </c>
      <c r="T8" s="112"/>
      <c r="U8" s="112"/>
      <c r="V8" s="112">
        <v>33073.5</v>
      </c>
      <c r="W8" s="112">
        <v>33624.400000000001</v>
      </c>
      <c r="X8" s="112">
        <v>33009.5</v>
      </c>
      <c r="Y8" s="112">
        <v>34420.25</v>
      </c>
      <c r="Z8" s="112">
        <v>35630</v>
      </c>
      <c r="AB8" s="113" t="str">
        <f>TEXT(Z8,"$###,###")</f>
        <v>$35,630</v>
      </c>
      <c r="AD8" s="114">
        <f t="shared" si="0"/>
        <v>3.5146461748534641E-2</v>
      </c>
      <c r="AF8" s="114">
        <f t="shared" si="1"/>
        <v>7.7297534279710423E-2</v>
      </c>
    </row>
    <row r="9" spans="1:32" x14ac:dyDescent="0.25">
      <c r="A9" s="32" t="s">
        <v>15</v>
      </c>
      <c r="B9" s="75"/>
      <c r="C9" s="76"/>
      <c r="D9" s="77">
        <f>AD104</f>
        <v>68.470768445238704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51.857042747021723</v>
      </c>
      <c r="P9" s="78" t="s">
        <v>88</v>
      </c>
      <c r="S9" s="111" t="s">
        <v>7</v>
      </c>
      <c r="T9" s="112"/>
      <c r="U9" s="112"/>
      <c r="V9" s="112">
        <v>200258738</v>
      </c>
      <c r="W9" s="112">
        <v>204949447</v>
      </c>
      <c r="X9" s="112">
        <v>217047208</v>
      </c>
      <c r="Y9" s="112">
        <v>240188891</v>
      </c>
      <c r="Z9" s="112">
        <v>249500275</v>
      </c>
      <c r="AB9" s="113" t="str">
        <f>TEXT(Z9/1000000,"$#,###.0")&amp;" mil"</f>
        <v>$249.5 mil</v>
      </c>
      <c r="AD9" s="114">
        <f t="shared" si="0"/>
        <v>3.8766921988910852E-2</v>
      </c>
      <c r="AF9" s="114">
        <f t="shared" si="1"/>
        <v>0.24588958010910855</v>
      </c>
    </row>
    <row r="10" spans="1:32" x14ac:dyDescent="0.25">
      <c r="A10" s="32" t="s">
        <v>18</v>
      </c>
      <c r="B10" s="75"/>
      <c r="C10" s="76"/>
      <c r="D10" s="77">
        <f>AD105</f>
        <v>20.500382946132245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48.213034337771546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89.383321653819209</v>
      </c>
      <c r="P11" s="78" t="s">
        <v>88</v>
      </c>
      <c r="S11" s="111" t="s">
        <v>30</v>
      </c>
      <c r="T11" s="116"/>
      <c r="U11" s="116"/>
      <c r="V11" s="116">
        <v>6132</v>
      </c>
      <c r="W11" s="116">
        <v>6147</v>
      </c>
      <c r="X11" s="116">
        <v>6467</v>
      </c>
      <c r="Y11" s="116">
        <v>6884</v>
      </c>
      <c r="Z11" s="116">
        <v>6829</v>
      </c>
    </row>
    <row r="12" spans="1:32" ht="28.5" customHeight="1" x14ac:dyDescent="0.25">
      <c r="A12" s="32" t="s">
        <v>20</v>
      </c>
      <c r="B12" s="76"/>
      <c r="C12" s="76"/>
      <c r="D12" s="77">
        <f>AD108</f>
        <v>16.607097268317588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17.519271198318151</v>
      </c>
      <c r="P12" s="78" t="s">
        <v>88</v>
      </c>
      <c r="S12" s="111" t="s">
        <v>31</v>
      </c>
      <c r="T12" s="116"/>
      <c r="U12" s="116"/>
      <c r="V12" s="116">
        <v>1014</v>
      </c>
      <c r="W12" s="116">
        <v>967</v>
      </c>
      <c r="X12" s="116">
        <v>966</v>
      </c>
      <c r="Y12" s="116">
        <v>1086</v>
      </c>
      <c r="Z12" s="116">
        <v>1002</v>
      </c>
    </row>
    <row r="13" spans="1:32" ht="15" customHeight="1" x14ac:dyDescent="0.25">
      <c r="A13" s="32" t="s">
        <v>21</v>
      </c>
      <c r="B13" s="76"/>
      <c r="C13" s="76"/>
      <c r="D13" s="77">
        <f>AD109</f>
        <v>12.956344140924175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43.8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28.720959918304821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15.19453207150368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30.648455450599947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84.805467928496313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538</v>
      </c>
      <c r="Z15" s="116">
        <v>561</v>
      </c>
      <c r="AB15" s="121">
        <f t="shared" ref="AB15:AB34" si="2">IF(Z15="np",0,Z15/$Z$34)</f>
        <v>7.1629213483146062E-2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41</v>
      </c>
      <c r="Z16" s="116">
        <v>44</v>
      </c>
      <c r="AB16" s="121">
        <f t="shared" si="2"/>
        <v>5.6179775280898875E-3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963</v>
      </c>
      <c r="Z17" s="116">
        <v>962</v>
      </c>
      <c r="AB17" s="121">
        <f t="shared" si="2"/>
        <v>0.122829417773238</v>
      </c>
    </row>
    <row r="18" spans="1:28" x14ac:dyDescent="0.25">
      <c r="A18" s="67" t="str">
        <f>$S$1&amp;" ("&amp;$V$2&amp;" to "&amp;$Z$2&amp;")"</f>
        <v>Central Goldfields (2014-15 to 2018-19)</v>
      </c>
      <c r="B18" s="67"/>
      <c r="C18" s="67"/>
      <c r="D18" s="67"/>
      <c r="E18" s="67"/>
      <c r="F18" s="67"/>
      <c r="G18" s="67" t="str">
        <f>$S$1&amp;" ("&amp;$V$2&amp;" to "&amp;$Z$2&amp;")"</f>
        <v>Central Goldfields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49</v>
      </c>
      <c r="Z18" s="116">
        <v>56</v>
      </c>
      <c r="AB18" s="121">
        <f t="shared" si="2"/>
        <v>7.1501532175689483E-3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461</v>
      </c>
      <c r="Z19" s="116">
        <v>422</v>
      </c>
      <c r="AB19" s="121">
        <f t="shared" si="2"/>
        <v>5.3881511746680287E-2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159</v>
      </c>
      <c r="Z20" s="116">
        <v>172</v>
      </c>
      <c r="AB20" s="121">
        <f t="shared" si="2"/>
        <v>2.1961184882533197E-2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824</v>
      </c>
      <c r="Z21" s="116">
        <v>731</v>
      </c>
      <c r="AB21" s="121">
        <f t="shared" si="2"/>
        <v>9.3335035750766085E-2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558</v>
      </c>
      <c r="Z22" s="116">
        <v>505</v>
      </c>
      <c r="AB22" s="121">
        <f t="shared" si="2"/>
        <v>6.4479060265577121E-2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315</v>
      </c>
      <c r="Z23" s="116">
        <v>317</v>
      </c>
      <c r="AB23" s="121">
        <f t="shared" si="2"/>
        <v>4.047497446373851E-2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76</v>
      </c>
      <c r="Z24" s="116">
        <v>67</v>
      </c>
      <c r="AB24" s="121">
        <f t="shared" si="2"/>
        <v>8.5546475995914202E-3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211</v>
      </c>
      <c r="Z25" s="116">
        <v>181</v>
      </c>
      <c r="AB25" s="121">
        <f t="shared" si="2"/>
        <v>2.3110316649642491E-2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86</v>
      </c>
      <c r="Z26" s="116">
        <v>76</v>
      </c>
      <c r="AB26" s="121">
        <f t="shared" si="2"/>
        <v>9.7037793667007158E-3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233</v>
      </c>
      <c r="Z27" s="116">
        <v>224</v>
      </c>
      <c r="AB27" s="121">
        <f t="shared" si="2"/>
        <v>2.8600612870275793E-2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476</v>
      </c>
      <c r="Z28" s="116">
        <v>461</v>
      </c>
      <c r="AB28" s="121">
        <f t="shared" si="2"/>
        <v>5.8861082737487233E-2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421</v>
      </c>
      <c r="Z29" s="116">
        <v>711</v>
      </c>
      <c r="AB29" s="121">
        <f t="shared" si="2"/>
        <v>9.0781409601634319E-2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619</v>
      </c>
      <c r="Z30" s="116">
        <v>477</v>
      </c>
      <c r="AB30" s="121">
        <f t="shared" si="2"/>
        <v>6.0903983656792643E-2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859</v>
      </c>
      <c r="Z31" s="116">
        <v>894</v>
      </c>
      <c r="AB31" s="121">
        <f t="shared" si="2"/>
        <v>0.11414708886618999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214</v>
      </c>
      <c r="Z32" s="116">
        <v>221</v>
      </c>
      <c r="AB32" s="121">
        <f t="shared" si="2"/>
        <v>2.8217568947906026E-2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205</v>
      </c>
      <c r="Z33" s="116">
        <v>201</v>
      </c>
      <c r="AB33" s="121">
        <f t="shared" si="2"/>
        <v>2.5663942798774261E-2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7969</v>
      </c>
      <c r="Z34" s="124">
        <v>7832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4839</v>
      </c>
      <c r="AB37" s="136">
        <f>Z37/Z40*100</f>
        <v>84.805467928496313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867</v>
      </c>
      <c r="AB38" s="136">
        <f>Z38/Z40*100</f>
        <v>15.19453207150368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5706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4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91</v>
      </c>
      <c r="X45" s="116">
        <v>110</v>
      </c>
      <c r="Y45" s="116">
        <v>117</v>
      </c>
      <c r="Z45" s="116">
        <v>124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209</v>
      </c>
      <c r="X46" s="116">
        <v>250</v>
      </c>
      <c r="Y46" s="116">
        <v>273</v>
      </c>
      <c r="Z46" s="116">
        <v>244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320</v>
      </c>
      <c r="X47" s="116">
        <v>345</v>
      </c>
      <c r="Y47" s="116">
        <v>339</v>
      </c>
      <c r="Z47" s="116">
        <v>363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370</v>
      </c>
      <c r="X48" s="116">
        <v>389</v>
      </c>
      <c r="Y48" s="116">
        <v>452</v>
      </c>
      <c r="Z48" s="116">
        <v>398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Central Goldfields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261</v>
      </c>
      <c r="X49" s="116">
        <v>309</v>
      </c>
      <c r="Y49" s="116">
        <v>334</v>
      </c>
      <c r="Z49" s="116">
        <v>376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269</v>
      </c>
      <c r="X50" s="116">
        <v>300</v>
      </c>
      <c r="Y50" s="116">
        <v>289</v>
      </c>
      <c r="Z50" s="116">
        <v>280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357</v>
      </c>
      <c r="X51" s="116">
        <v>320</v>
      </c>
      <c r="Y51" s="116">
        <v>311</v>
      </c>
      <c r="Z51" s="116">
        <v>295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398</v>
      </c>
      <c r="X52" s="116">
        <v>379</v>
      </c>
      <c r="Y52" s="116">
        <v>401</v>
      </c>
      <c r="Z52" s="116">
        <v>376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375</v>
      </c>
      <c r="X53" s="116">
        <v>379</v>
      </c>
      <c r="Y53" s="116">
        <v>399</v>
      </c>
      <c r="Z53" s="116">
        <v>400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434</v>
      </c>
      <c r="X54" s="116">
        <v>413</v>
      </c>
      <c r="Y54" s="116">
        <v>432</v>
      </c>
      <c r="Z54" s="116">
        <v>425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321</v>
      </c>
      <c r="X55" s="116">
        <v>349</v>
      </c>
      <c r="Y55" s="116">
        <v>408</v>
      </c>
      <c r="Z55" s="116">
        <v>386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127</v>
      </c>
      <c r="X56" s="116">
        <v>151</v>
      </c>
      <c r="Y56" s="116">
        <v>177</v>
      </c>
      <c r="Z56" s="116">
        <v>185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56</v>
      </c>
      <c r="X57" s="116">
        <v>61</v>
      </c>
      <c r="Y57" s="116">
        <v>67</v>
      </c>
      <c r="Z57" s="116">
        <v>82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38</v>
      </c>
      <c r="X58" s="116">
        <v>24</v>
      </c>
      <c r="Y58" s="116">
        <v>32</v>
      </c>
      <c r="Z58" s="116">
        <v>31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12</v>
      </c>
      <c r="X59" s="116">
        <v>15</v>
      </c>
      <c r="Y59" s="116">
        <v>15</v>
      </c>
      <c r="Z59" s="116">
        <v>16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8</v>
      </c>
      <c r="X60" s="116">
        <v>7</v>
      </c>
      <c r="Y60" s="116">
        <v>5</v>
      </c>
      <c r="Z60" s="116">
        <v>4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3650</v>
      </c>
      <c r="X61" s="116">
        <v>3803</v>
      </c>
      <c r="Y61" s="116">
        <v>4126</v>
      </c>
      <c r="Z61" s="116">
        <v>3978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Central Goldfields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109</v>
      </c>
      <c r="X64" s="116">
        <v>108</v>
      </c>
      <c r="Y64" s="116">
        <v>131</v>
      </c>
      <c r="Z64" s="116">
        <v>126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289</v>
      </c>
      <c r="X65" s="116">
        <v>263</v>
      </c>
      <c r="Y65" s="116">
        <v>290</v>
      </c>
      <c r="Z65" s="116">
        <v>241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324</v>
      </c>
      <c r="X66" s="116">
        <v>344</v>
      </c>
      <c r="Y66" s="116">
        <v>356</v>
      </c>
      <c r="Z66" s="116">
        <v>341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267</v>
      </c>
      <c r="X67" s="116">
        <v>286</v>
      </c>
      <c r="Y67" s="116">
        <v>336</v>
      </c>
      <c r="Z67" s="116">
        <v>333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250</v>
      </c>
      <c r="X68" s="116">
        <v>273</v>
      </c>
      <c r="Y68" s="116">
        <v>268</v>
      </c>
      <c r="Z68" s="116">
        <v>306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229</v>
      </c>
      <c r="X69" s="116">
        <v>262</v>
      </c>
      <c r="Y69" s="116">
        <v>242</v>
      </c>
      <c r="Z69" s="116">
        <v>281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320</v>
      </c>
      <c r="X70" s="116">
        <v>316</v>
      </c>
      <c r="Y70" s="116">
        <v>351</v>
      </c>
      <c r="Z70" s="116">
        <v>311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397</v>
      </c>
      <c r="X71" s="116">
        <v>401</v>
      </c>
      <c r="Y71" s="116">
        <v>394</v>
      </c>
      <c r="Z71" s="116">
        <v>408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423</v>
      </c>
      <c r="X72" s="116">
        <v>435</v>
      </c>
      <c r="Y72" s="116">
        <v>447</v>
      </c>
      <c r="Z72" s="116">
        <v>414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357</v>
      </c>
      <c r="X73" s="116">
        <v>429</v>
      </c>
      <c r="Y73" s="116">
        <v>425</v>
      </c>
      <c r="Z73" s="116">
        <v>466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281</v>
      </c>
      <c r="X74" s="116">
        <v>276</v>
      </c>
      <c r="Y74" s="116">
        <v>302</v>
      </c>
      <c r="Z74" s="116">
        <v>330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117</v>
      </c>
      <c r="X75" s="116">
        <v>126</v>
      </c>
      <c r="Y75" s="116">
        <v>150</v>
      </c>
      <c r="Z75" s="116">
        <v>162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42</v>
      </c>
      <c r="X76" s="116">
        <v>52</v>
      </c>
      <c r="Y76" s="116">
        <v>53</v>
      </c>
      <c r="Z76" s="116">
        <v>70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36</v>
      </c>
      <c r="X77" s="116">
        <v>35</v>
      </c>
      <c r="Y77" s="116">
        <v>31</v>
      </c>
      <c r="Z77" s="116">
        <v>30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12</v>
      </c>
      <c r="X78" s="116">
        <v>16</v>
      </c>
      <c r="Y78" s="116">
        <v>17</v>
      </c>
      <c r="Z78" s="116">
        <v>17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13</v>
      </c>
      <c r="X79" s="116">
        <v>6</v>
      </c>
      <c r="Y79" s="116">
        <v>8</v>
      </c>
      <c r="Z79" s="116">
        <v>6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3458</v>
      </c>
      <c r="X80" s="116">
        <v>3630</v>
      </c>
      <c r="Y80" s="116">
        <v>3842</v>
      </c>
      <c r="Z80" s="116">
        <v>3854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Central Goldfields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204</v>
      </c>
      <c r="X83" s="116">
        <v>217</v>
      </c>
      <c r="Y83" s="116">
        <v>213</v>
      </c>
      <c r="Z83" s="116">
        <v>209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174</v>
      </c>
      <c r="X84" s="116">
        <v>188</v>
      </c>
      <c r="Y84" s="116">
        <v>195</v>
      </c>
      <c r="Z84" s="116">
        <v>195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7,834</v>
      </c>
      <c r="D85" s="100">
        <f t="shared" ref="D85:D90" si="4">AD4</f>
        <v>-1.6323455549974941E-2</v>
      </c>
      <c r="E85" s="101">
        <f t="shared" ref="E85:E90" si="5">AD4</f>
        <v>-1.6323455549974941E-2</v>
      </c>
      <c r="F85" s="100">
        <f t="shared" ref="F85:F90" si="6">AF4</f>
        <v>9.6124247936197005E-2</v>
      </c>
      <c r="G85" s="101">
        <f t="shared" ref="G85:G90" si="7">AF4</f>
        <v>9.6124247936197005E-2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520</v>
      </c>
      <c r="X85" s="116">
        <v>523</v>
      </c>
      <c r="Y85" s="116">
        <v>560</v>
      </c>
      <c r="Z85" s="116">
        <v>549</v>
      </c>
    </row>
    <row r="86" spans="1:30" ht="15" customHeight="1" x14ac:dyDescent="0.25">
      <c r="A86" s="102" t="s">
        <v>4</v>
      </c>
      <c r="B86" s="51"/>
      <c r="C86" s="61" t="str">
        <f t="shared" si="3"/>
        <v>3,981</v>
      </c>
      <c r="D86" s="100">
        <f t="shared" si="4"/>
        <v>-3.4440941062333308E-2</v>
      </c>
      <c r="E86" s="101">
        <f t="shared" si="5"/>
        <v>-3.4440941062333308E-2</v>
      </c>
      <c r="F86" s="100">
        <f t="shared" si="6"/>
        <v>7.7985377741673467E-2</v>
      </c>
      <c r="G86" s="101">
        <f t="shared" si="7"/>
        <v>7.7985377741673467E-2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140</v>
      </c>
      <c r="X86" s="116">
        <v>152</v>
      </c>
      <c r="Y86" s="116">
        <v>175</v>
      </c>
      <c r="Z86" s="116">
        <v>172</v>
      </c>
    </row>
    <row r="87" spans="1:30" ht="15" customHeight="1" x14ac:dyDescent="0.25">
      <c r="A87" s="102" t="s">
        <v>5</v>
      </c>
      <c r="B87" s="51"/>
      <c r="C87" s="61" t="str">
        <f t="shared" si="3"/>
        <v>3,853</v>
      </c>
      <c r="D87" s="100">
        <f t="shared" si="4"/>
        <v>3.1241864097890648E-3</v>
      </c>
      <c r="E87" s="101">
        <f t="shared" si="5"/>
        <v>3.1241864097890648E-3</v>
      </c>
      <c r="F87" s="100">
        <f t="shared" si="6"/>
        <v>0.11422787738577211</v>
      </c>
      <c r="G87" s="101">
        <f t="shared" si="7"/>
        <v>0.11422787738577211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81</v>
      </c>
      <c r="X87" s="116">
        <v>86</v>
      </c>
      <c r="Y87" s="116">
        <v>85</v>
      </c>
      <c r="Z87" s="116">
        <v>84</v>
      </c>
    </row>
    <row r="88" spans="1:30" ht="15" customHeight="1" x14ac:dyDescent="0.25">
      <c r="A88" s="51" t="s">
        <v>6</v>
      </c>
      <c r="B88" s="51"/>
      <c r="C88" s="61" t="str">
        <f t="shared" si="3"/>
        <v>5,708</v>
      </c>
      <c r="D88" s="100">
        <f t="shared" si="4"/>
        <v>-2.9694323144104917E-3</v>
      </c>
      <c r="E88" s="101">
        <f t="shared" si="5"/>
        <v>-2.9694323144104917E-3</v>
      </c>
      <c r="F88" s="100">
        <f t="shared" si="6"/>
        <v>6.2348780941745785E-2</v>
      </c>
      <c r="G88" s="101">
        <f t="shared" si="7"/>
        <v>6.2348780941745785E-2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129</v>
      </c>
      <c r="X88" s="116">
        <v>133</v>
      </c>
      <c r="Y88" s="116">
        <v>144</v>
      </c>
      <c r="Z88" s="116">
        <v>149</v>
      </c>
    </row>
    <row r="89" spans="1:30" ht="15" customHeight="1" x14ac:dyDescent="0.25">
      <c r="A89" s="51" t="s">
        <v>102</v>
      </c>
      <c r="B89" s="51"/>
      <c r="C89" s="61" t="str">
        <f t="shared" si="3"/>
        <v>$35,630</v>
      </c>
      <c r="D89" s="100">
        <f t="shared" si="4"/>
        <v>3.5146461748534641E-2</v>
      </c>
      <c r="E89" s="101">
        <f t="shared" si="5"/>
        <v>3.5146461748534641E-2</v>
      </c>
      <c r="F89" s="100">
        <f t="shared" si="6"/>
        <v>7.7297534279710423E-2</v>
      </c>
      <c r="G89" s="101">
        <f t="shared" si="7"/>
        <v>7.7297534279710423E-2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307</v>
      </c>
      <c r="X89" s="116">
        <v>292</v>
      </c>
      <c r="Y89" s="116">
        <v>329</v>
      </c>
      <c r="Z89" s="116">
        <v>320</v>
      </c>
    </row>
    <row r="90" spans="1:30" ht="15" customHeight="1" x14ac:dyDescent="0.25">
      <c r="A90" s="51" t="s">
        <v>7</v>
      </c>
      <c r="B90" s="51"/>
      <c r="C90" s="61" t="str">
        <f t="shared" si="3"/>
        <v>$249.5 mil</v>
      </c>
      <c r="D90" s="100">
        <f t="shared" si="4"/>
        <v>3.8766921988910852E-2</v>
      </c>
      <c r="E90" s="101">
        <f t="shared" si="5"/>
        <v>3.8766921988910852E-2</v>
      </c>
      <c r="F90" s="100">
        <f t="shared" si="6"/>
        <v>0.24588958010910855</v>
      </c>
      <c r="G90" s="101">
        <f t="shared" si="7"/>
        <v>0.24588958010910855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485</v>
      </c>
      <c r="X90" s="116">
        <v>481</v>
      </c>
      <c r="Y90" s="116">
        <v>522</v>
      </c>
      <c r="Z90" s="116">
        <v>522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2804</v>
      </c>
      <c r="X91" s="116">
        <v>2817</v>
      </c>
      <c r="Y91" s="116">
        <v>2981</v>
      </c>
      <c r="Z91" s="116">
        <v>2963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122</v>
      </c>
      <c r="X93" s="116">
        <v>127</v>
      </c>
      <c r="Y93" s="116">
        <v>146</v>
      </c>
      <c r="Z93" s="116">
        <v>148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406</v>
      </c>
      <c r="X94" s="116">
        <v>432</v>
      </c>
      <c r="Y94" s="116">
        <v>436</v>
      </c>
      <c r="Z94" s="116">
        <v>447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112</v>
      </c>
      <c r="X95" s="116">
        <v>105</v>
      </c>
      <c r="Y95" s="116">
        <v>117</v>
      </c>
      <c r="Z95" s="116">
        <v>121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383</v>
      </c>
      <c r="X96" s="116">
        <v>407</v>
      </c>
      <c r="Y96" s="116">
        <v>466</v>
      </c>
      <c r="Z96" s="116">
        <v>472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306</v>
      </c>
      <c r="X97" s="116">
        <v>343</v>
      </c>
      <c r="Y97" s="116">
        <v>351</v>
      </c>
      <c r="Z97" s="116">
        <v>356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292</v>
      </c>
      <c r="X98" s="116">
        <v>298</v>
      </c>
      <c r="Y98" s="116">
        <v>295</v>
      </c>
      <c r="Z98" s="116">
        <v>299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20</v>
      </c>
      <c r="X99" s="116">
        <v>22</v>
      </c>
      <c r="Y99" s="116">
        <v>28</v>
      </c>
      <c r="Z99" s="116">
        <v>26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289</v>
      </c>
      <c r="X100" s="116">
        <v>313</v>
      </c>
      <c r="Y100" s="116">
        <v>346</v>
      </c>
      <c r="Z100" s="116">
        <v>347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2563</v>
      </c>
      <c r="X101" s="116">
        <v>2630</v>
      </c>
      <c r="Y101" s="116">
        <v>2741</v>
      </c>
      <c r="Z101" s="116">
        <v>2751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4846</v>
      </c>
      <c r="X104" s="116">
        <v>5170</v>
      </c>
      <c r="Y104" s="116">
        <v>5528</v>
      </c>
      <c r="Z104" s="116">
        <v>5364</v>
      </c>
      <c r="AB104" s="113" t="str">
        <f>TEXT(Z104,"###,###")</f>
        <v>5,364</v>
      </c>
      <c r="AD104" s="134">
        <f>Z104/($Z$4)*100</f>
        <v>68.470768445238704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1360</v>
      </c>
      <c r="X105" s="116">
        <v>1466</v>
      </c>
      <c r="Y105" s="116">
        <v>1444</v>
      </c>
      <c r="Z105" s="116">
        <v>1606</v>
      </c>
      <c r="AB105" s="113" t="str">
        <f>TEXT(Z105,"###,###")</f>
        <v>1,606</v>
      </c>
      <c r="AD105" s="134">
        <f>Z105/($Z$4)*100</f>
        <v>20.500382946132245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6206</v>
      </c>
      <c r="X106" s="124">
        <v>6636</v>
      </c>
      <c r="Y106" s="124">
        <v>6972</v>
      </c>
      <c r="Z106" s="124">
        <v>6970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1155</v>
      </c>
      <c r="X108" s="116">
        <v>1210</v>
      </c>
      <c r="Y108" s="116">
        <v>1387</v>
      </c>
      <c r="Z108" s="116">
        <v>1301</v>
      </c>
      <c r="AB108" s="113" t="str">
        <f>TEXT(Z108,"###,###")</f>
        <v>1,301</v>
      </c>
      <c r="AD108" s="134">
        <f>Z108/($Z$4)*100</f>
        <v>16.607097268317588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1032</v>
      </c>
      <c r="X109" s="116">
        <v>1034</v>
      </c>
      <c r="Y109" s="116">
        <v>1123</v>
      </c>
      <c r="Z109" s="116">
        <v>1015</v>
      </c>
      <c r="AB109" s="113" t="str">
        <f>TEXT(Z109,"###,###")</f>
        <v>1,015</v>
      </c>
      <c r="AD109" s="134">
        <f>Z109/($Z$4)*100</f>
        <v>12.956344140924175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1763</v>
      </c>
      <c r="X110" s="116">
        <v>2194</v>
      </c>
      <c r="Y110" s="116">
        <v>2215</v>
      </c>
      <c r="Z110" s="116">
        <v>2250</v>
      </c>
      <c r="AB110" s="113" t="str">
        <f>TEXT(Z110,"###,###")</f>
        <v>2,250</v>
      </c>
      <c r="AD110" s="134">
        <f>Z110/($Z$4)*100</f>
        <v>28.720959918304821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2255</v>
      </c>
      <c r="X111" s="116">
        <v>2198</v>
      </c>
      <c r="Y111" s="116">
        <v>2244</v>
      </c>
      <c r="Z111" s="116">
        <v>2401</v>
      </c>
      <c r="AB111" s="113" t="str">
        <f>TEXT(Z111,"###,###")</f>
        <v>2,401</v>
      </c>
      <c r="AD111" s="134">
        <f>Z111/($Z$4)*100</f>
        <v>30.648455450599947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7112</v>
      </c>
      <c r="X112" s="116">
        <v>7433</v>
      </c>
      <c r="Y112" s="116">
        <v>7964</v>
      </c>
      <c r="Z112" s="116">
        <v>7833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45.46</v>
      </c>
      <c r="W118" s="135">
        <v>44.43</v>
      </c>
      <c r="X118" s="135">
        <v>43.45</v>
      </c>
      <c r="Y118" s="135">
        <v>43.59</v>
      </c>
      <c r="Z118" s="135">
        <v>43.79</v>
      </c>
      <c r="AB118" s="113" t="str">
        <f>TEXT(Z118,"##.0")</f>
        <v>43.8</v>
      </c>
    </row>
    <row r="120" spans="19:32" x14ac:dyDescent="0.25">
      <c r="S120" s="105" t="s">
        <v>104</v>
      </c>
      <c r="T120" s="116"/>
      <c r="U120" s="116"/>
      <c r="V120" s="116">
        <v>4361</v>
      </c>
      <c r="W120" s="116">
        <v>4402</v>
      </c>
      <c r="X120" s="116">
        <v>4481</v>
      </c>
      <c r="Y120" s="116">
        <v>4643</v>
      </c>
      <c r="Z120" s="116">
        <v>4710</v>
      </c>
      <c r="AB120" s="113" t="str">
        <f>TEXT(Z120,"###,###")</f>
        <v>4,710</v>
      </c>
    </row>
    <row r="121" spans="19:32" x14ac:dyDescent="0.25">
      <c r="S121" s="105" t="s">
        <v>105</v>
      </c>
      <c r="T121" s="116"/>
      <c r="U121" s="116"/>
      <c r="V121" s="116">
        <v>607</v>
      </c>
      <c r="W121" s="116">
        <v>594</v>
      </c>
      <c r="X121" s="116">
        <v>585</v>
      </c>
      <c r="Y121" s="116">
        <v>650</v>
      </c>
      <c r="Z121" s="116">
        <v>608</v>
      </c>
      <c r="AB121" s="113" t="str">
        <f>TEXT(Z121,"###,###")</f>
        <v>608</v>
      </c>
    </row>
    <row r="122" spans="19:32" x14ac:dyDescent="0.25">
      <c r="S122" s="105" t="s">
        <v>106</v>
      </c>
      <c r="T122" s="116"/>
      <c r="U122" s="116"/>
      <c r="V122" s="116">
        <v>406</v>
      </c>
      <c r="W122" s="116">
        <v>367</v>
      </c>
      <c r="X122" s="116">
        <v>381</v>
      </c>
      <c r="Y122" s="116">
        <v>430</v>
      </c>
      <c r="Z122" s="116">
        <v>392</v>
      </c>
      <c r="AB122" s="113" t="str">
        <f>TEXT(Z122,"###,###")</f>
        <v>392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4767</v>
      </c>
      <c r="W124" s="116">
        <v>4769</v>
      </c>
      <c r="X124" s="116">
        <v>4862</v>
      </c>
      <c r="Y124" s="116">
        <v>5073</v>
      </c>
      <c r="Z124" s="116">
        <v>5102</v>
      </c>
      <c r="AB124" s="113" t="str">
        <f>TEXT(Z124,"###,###")</f>
        <v>5,102</v>
      </c>
      <c r="AD124" s="131">
        <f>Z124/$Z$7*100</f>
        <v>89.383321653819209</v>
      </c>
    </row>
    <row r="125" spans="19:32" x14ac:dyDescent="0.25">
      <c r="S125" s="105" t="s">
        <v>108</v>
      </c>
      <c r="T125" s="116"/>
      <c r="U125" s="116"/>
      <c r="V125" s="116">
        <v>1013</v>
      </c>
      <c r="W125" s="116">
        <v>961</v>
      </c>
      <c r="X125" s="116">
        <v>966</v>
      </c>
      <c r="Y125" s="116">
        <v>1080</v>
      </c>
      <c r="Z125" s="116">
        <v>1000</v>
      </c>
      <c r="AB125" s="113" t="str">
        <f>TEXT(Z125,"###,###")</f>
        <v>1,000</v>
      </c>
      <c r="AD125" s="131">
        <f>Z125/$Z$7*100</f>
        <v>17.519271198318151</v>
      </c>
    </row>
    <row r="127" spans="19:32" x14ac:dyDescent="0.25">
      <c r="S127" s="105" t="s">
        <v>109</v>
      </c>
      <c r="T127" s="116"/>
      <c r="U127" s="116"/>
      <c r="V127" s="116">
        <v>2822</v>
      </c>
      <c r="W127" s="116">
        <v>2808</v>
      </c>
      <c r="X127" s="116">
        <v>2817</v>
      </c>
      <c r="Y127" s="116">
        <v>2977</v>
      </c>
      <c r="Z127" s="116">
        <v>2960</v>
      </c>
      <c r="AB127" s="113" t="str">
        <f>TEXT(Z127,"###,###")</f>
        <v>2,960</v>
      </c>
      <c r="AD127" s="131">
        <f>Z127/$Z$7*100</f>
        <v>51.857042747021723</v>
      </c>
    </row>
    <row r="128" spans="19:32" x14ac:dyDescent="0.25">
      <c r="S128" s="105" t="s">
        <v>110</v>
      </c>
      <c r="T128" s="116"/>
      <c r="U128" s="116"/>
      <c r="V128" s="116">
        <v>2553</v>
      </c>
      <c r="W128" s="116">
        <v>2563</v>
      </c>
      <c r="X128" s="116">
        <v>2630</v>
      </c>
      <c r="Y128" s="116">
        <v>2742</v>
      </c>
      <c r="Z128" s="116">
        <v>2752</v>
      </c>
      <c r="AB128" s="113" t="str">
        <f>TEXT(Z128,"###,###")</f>
        <v>2,752</v>
      </c>
      <c r="AD128" s="131">
        <f>Z128/$Z$7*100</f>
        <v>48.213034337771546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FBCE05B-39D3-4A6F-8A1A-125F9DAC09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2065F30F-A48A-4228-8158-29528A0FC4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0AA7BF10-C64D-4494-A5FB-71BEDD37CA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5BD2FB9F-10DB-4AD2-8E42-23A2330CD9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600B9-20CB-445F-9EB2-E953A8B3EEE4}">
  <sheetPr codeName="Sheet8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Colac-Otway</v>
      </c>
      <c r="T1" s="103"/>
      <c r="U1" s="103"/>
      <c r="V1" s="103"/>
      <c r="W1" s="103"/>
      <c r="X1" s="103"/>
      <c r="Y1" s="104" t="str">
        <f>Y3</f>
        <v>8.16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127</v>
      </c>
      <c r="Y3" s="109" t="s">
        <v>225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8.16 Colac-Otway,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16815</v>
      </c>
      <c r="W4" s="112">
        <v>16419</v>
      </c>
      <c r="X4" s="112">
        <v>17211</v>
      </c>
      <c r="Y4" s="112">
        <v>17674</v>
      </c>
      <c r="Z4" s="112">
        <v>18650</v>
      </c>
      <c r="AB4" s="113" t="str">
        <f>TEXT(Z4,"###,###")</f>
        <v>18,650</v>
      </c>
      <c r="AD4" s="114">
        <f>Z4/Y4-1</f>
        <v>5.5222360529591397E-2</v>
      </c>
      <c r="AF4" s="114">
        <f>Z4/V4-1</f>
        <v>0.10912875408861145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8685</v>
      </c>
      <c r="W5" s="112">
        <v>8344</v>
      </c>
      <c r="X5" s="112">
        <v>8816</v>
      </c>
      <c r="Y5" s="112">
        <v>9061</v>
      </c>
      <c r="Z5" s="112">
        <v>9550</v>
      </c>
      <c r="AB5" s="113" t="str">
        <f>TEXT(Z5,"###,###")</f>
        <v>9,550</v>
      </c>
      <c r="AD5" s="114">
        <f t="shared" ref="AD5:AD9" si="0">Z5/Y5-1</f>
        <v>5.396755325019309E-2</v>
      </c>
      <c r="AF5" s="114">
        <f t="shared" ref="AF5:AF9" si="1">Z5/V5-1</f>
        <v>9.9597006332757587E-2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8131</v>
      </c>
      <c r="W6" s="112">
        <v>8073</v>
      </c>
      <c r="X6" s="112">
        <v>8395</v>
      </c>
      <c r="Y6" s="112">
        <v>8617</v>
      </c>
      <c r="Z6" s="112">
        <v>9107</v>
      </c>
      <c r="AB6" s="113" t="str">
        <f>TEXT(Z6,"###,###")</f>
        <v>9,107</v>
      </c>
      <c r="AD6" s="114">
        <f t="shared" si="0"/>
        <v>5.6864337936636922E-2</v>
      </c>
      <c r="AF6" s="114">
        <f t="shared" si="1"/>
        <v>0.12003443610871978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11705</v>
      </c>
      <c r="W7" s="112">
        <v>11699</v>
      </c>
      <c r="X7" s="112">
        <v>12154</v>
      </c>
      <c r="Y7" s="112">
        <v>12668</v>
      </c>
      <c r="Z7" s="112">
        <v>12945</v>
      </c>
      <c r="AB7" s="113" t="str">
        <f>TEXT(Z7,"###,###")</f>
        <v>12,945</v>
      </c>
      <c r="AD7" s="114">
        <f t="shared" si="0"/>
        <v>2.1866119355857361E-2</v>
      </c>
      <c r="AF7" s="114">
        <f t="shared" si="1"/>
        <v>0.10593763348996155</v>
      </c>
    </row>
    <row r="8" spans="1:32" ht="17.25" customHeight="1" x14ac:dyDescent="0.25">
      <c r="A8" s="68" t="s">
        <v>13</v>
      </c>
      <c r="B8" s="69"/>
      <c r="C8" s="31"/>
      <c r="D8" s="70" t="str">
        <f>AB4</f>
        <v>18,650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12,945</v>
      </c>
      <c r="P8" s="71"/>
      <c r="S8" s="111" t="s">
        <v>87</v>
      </c>
      <c r="T8" s="112"/>
      <c r="U8" s="112"/>
      <c r="V8" s="112">
        <v>34420</v>
      </c>
      <c r="W8" s="112">
        <v>35086.300000000003</v>
      </c>
      <c r="X8" s="112">
        <v>35609</v>
      </c>
      <c r="Y8" s="112">
        <v>34375</v>
      </c>
      <c r="Z8" s="112">
        <v>37168</v>
      </c>
      <c r="AB8" s="113" t="str">
        <f>TEXT(Z8,"$###,###")</f>
        <v>$37,168</v>
      </c>
      <c r="AD8" s="114">
        <f t="shared" si="0"/>
        <v>8.125090909090904E-2</v>
      </c>
      <c r="AF8" s="114">
        <f t="shared" si="1"/>
        <v>7.9837303893085521E-2</v>
      </c>
    </row>
    <row r="9" spans="1:32" x14ac:dyDescent="0.25">
      <c r="A9" s="32" t="s">
        <v>15</v>
      </c>
      <c r="B9" s="75"/>
      <c r="C9" s="76"/>
      <c r="D9" s="77">
        <f>AD104</f>
        <v>71.662198391420915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52.653534183082272</v>
      </c>
      <c r="P9" s="78" t="s">
        <v>88</v>
      </c>
      <c r="S9" s="111" t="s">
        <v>7</v>
      </c>
      <c r="T9" s="112"/>
      <c r="U9" s="112"/>
      <c r="V9" s="112">
        <v>479560259</v>
      </c>
      <c r="W9" s="112">
        <v>486481895</v>
      </c>
      <c r="X9" s="112">
        <v>521193432</v>
      </c>
      <c r="Y9" s="112">
        <v>564741365</v>
      </c>
      <c r="Z9" s="112">
        <v>594555300</v>
      </c>
      <c r="AB9" s="113" t="str">
        <f>TEXT(Z9/1000000,"$#,###.0")&amp;" mil"</f>
        <v>$594.6 mil</v>
      </c>
      <c r="AD9" s="114">
        <f t="shared" si="0"/>
        <v>5.2792192758892353E-2</v>
      </c>
      <c r="AF9" s="114">
        <f t="shared" si="1"/>
        <v>0.23979268265429798</v>
      </c>
    </row>
    <row r="10" spans="1:32" x14ac:dyDescent="0.25">
      <c r="A10" s="32" t="s">
        <v>18</v>
      </c>
      <c r="B10" s="75"/>
      <c r="C10" s="76"/>
      <c r="D10" s="77">
        <f>AD105</f>
        <v>16.546916890080428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47.377365778292777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87.763615295480875</v>
      </c>
      <c r="P11" s="78" t="s">
        <v>88</v>
      </c>
      <c r="S11" s="111" t="s">
        <v>30</v>
      </c>
      <c r="T11" s="116"/>
      <c r="U11" s="116"/>
      <c r="V11" s="116">
        <v>14098</v>
      </c>
      <c r="W11" s="116">
        <v>13846</v>
      </c>
      <c r="X11" s="116">
        <v>14503</v>
      </c>
      <c r="Y11" s="116">
        <v>14853</v>
      </c>
      <c r="Z11" s="116">
        <v>15888</v>
      </c>
    </row>
    <row r="12" spans="1:32" ht="28.5" customHeight="1" x14ac:dyDescent="0.25">
      <c r="A12" s="32" t="s">
        <v>20</v>
      </c>
      <c r="B12" s="76"/>
      <c r="C12" s="76"/>
      <c r="D12" s="77">
        <f>AD108</f>
        <v>16.091152815013405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21.351873310158361</v>
      </c>
      <c r="P12" s="78" t="s">
        <v>88</v>
      </c>
      <c r="S12" s="111" t="s">
        <v>31</v>
      </c>
      <c r="T12" s="116"/>
      <c r="U12" s="116"/>
      <c r="V12" s="116">
        <v>2719</v>
      </c>
      <c r="W12" s="116">
        <v>2574</v>
      </c>
      <c r="X12" s="116">
        <v>2708</v>
      </c>
      <c r="Y12" s="116">
        <v>2819</v>
      </c>
      <c r="Z12" s="116">
        <v>2763</v>
      </c>
    </row>
    <row r="13" spans="1:32" ht="15" customHeight="1" x14ac:dyDescent="0.25">
      <c r="A13" s="32" t="s">
        <v>21</v>
      </c>
      <c r="B13" s="76"/>
      <c r="C13" s="76"/>
      <c r="D13" s="77">
        <f>AD109</f>
        <v>15.190348525469169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42.4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22.123324396782841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17.659327925840092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34.782841823056302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82.340672074159897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1015</v>
      </c>
      <c r="Z15" s="116">
        <v>1172</v>
      </c>
      <c r="AB15" s="121">
        <f t="shared" ref="AB15:AB34" si="2">IF(Z15="np",0,Z15/$Z$34)</f>
        <v>6.2841823056300275E-2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51</v>
      </c>
      <c r="Z16" s="116">
        <v>57</v>
      </c>
      <c r="AB16" s="121">
        <f t="shared" si="2"/>
        <v>3.0563002680965147E-3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1698</v>
      </c>
      <c r="Z17" s="116">
        <v>2698</v>
      </c>
      <c r="AB17" s="121">
        <f t="shared" si="2"/>
        <v>0.14466487935656835</v>
      </c>
    </row>
    <row r="18" spans="1:28" x14ac:dyDescent="0.25">
      <c r="A18" s="67" t="str">
        <f>$S$1&amp;" ("&amp;$V$2&amp;" to "&amp;$Z$2&amp;")"</f>
        <v>Colac-Otway (2014-15 to 2018-19)</v>
      </c>
      <c r="B18" s="67"/>
      <c r="C18" s="67"/>
      <c r="D18" s="67"/>
      <c r="E18" s="67"/>
      <c r="F18" s="67"/>
      <c r="G18" s="67" t="str">
        <f>$S$1&amp;" ("&amp;$V$2&amp;" to "&amp;$Z$2&amp;")"</f>
        <v>Colac-Otway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93</v>
      </c>
      <c r="Z18" s="116">
        <v>112</v>
      </c>
      <c r="AB18" s="121">
        <f t="shared" si="2"/>
        <v>6.0053619302949061E-3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1142</v>
      </c>
      <c r="Z19" s="116">
        <v>1150</v>
      </c>
      <c r="AB19" s="121">
        <f t="shared" si="2"/>
        <v>6.1662198391420911E-2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441</v>
      </c>
      <c r="Z20" s="116">
        <v>399</v>
      </c>
      <c r="AB20" s="121">
        <f t="shared" si="2"/>
        <v>2.1394101876675602E-2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1594</v>
      </c>
      <c r="Z21" s="116">
        <v>1586</v>
      </c>
      <c r="AB21" s="121">
        <f t="shared" si="2"/>
        <v>8.5040214477211801E-2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1524</v>
      </c>
      <c r="Z22" s="116">
        <v>1806</v>
      </c>
      <c r="AB22" s="121">
        <f t="shared" si="2"/>
        <v>9.6836461126005358E-2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640</v>
      </c>
      <c r="Z23" s="116">
        <v>620</v>
      </c>
      <c r="AB23" s="121">
        <f t="shared" si="2"/>
        <v>3.3243967828418229E-2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108</v>
      </c>
      <c r="Z24" s="116">
        <v>120</v>
      </c>
      <c r="AB24" s="121">
        <f t="shared" si="2"/>
        <v>6.4343163538873992E-3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436</v>
      </c>
      <c r="Z25" s="116">
        <v>407</v>
      </c>
      <c r="AB25" s="121">
        <f t="shared" si="2"/>
        <v>2.1823056300268096E-2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228</v>
      </c>
      <c r="Z26" s="116">
        <v>238</v>
      </c>
      <c r="AB26" s="121">
        <f t="shared" si="2"/>
        <v>1.2761394101876676E-2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602</v>
      </c>
      <c r="Z27" s="116">
        <v>591</v>
      </c>
      <c r="AB27" s="121">
        <f t="shared" si="2"/>
        <v>3.1689008042895442E-2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1285</v>
      </c>
      <c r="Z28" s="116">
        <v>1288</v>
      </c>
      <c r="AB28" s="121">
        <f t="shared" si="2"/>
        <v>6.9061662198391424E-2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942</v>
      </c>
      <c r="Z29" s="116">
        <v>1529</v>
      </c>
      <c r="AB29" s="121">
        <f t="shared" si="2"/>
        <v>8.1983914209115286E-2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1118</v>
      </c>
      <c r="Z30" s="116">
        <v>743</v>
      </c>
      <c r="AB30" s="121">
        <f t="shared" si="2"/>
        <v>3.9839142091152815E-2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1764</v>
      </c>
      <c r="Z31" s="116">
        <v>1841</v>
      </c>
      <c r="AB31" s="121">
        <f t="shared" si="2"/>
        <v>9.8713136729222523E-2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284</v>
      </c>
      <c r="Z32" s="116">
        <v>280</v>
      </c>
      <c r="AB32" s="121">
        <f t="shared" si="2"/>
        <v>1.5013404825737266E-2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463</v>
      </c>
      <c r="Z33" s="116">
        <v>469</v>
      </c>
      <c r="AB33" s="121">
        <f t="shared" si="2"/>
        <v>2.5147453083109918E-2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17674</v>
      </c>
      <c r="Z34" s="124">
        <v>18650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10659</v>
      </c>
      <c r="AB37" s="136">
        <f>Z37/Z40*100</f>
        <v>82.340672074159897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2286</v>
      </c>
      <c r="AB38" s="136">
        <f>Z38/Z40*100</f>
        <v>17.659327925840092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12945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10</v>
      </c>
      <c r="X44" s="116">
        <v>6</v>
      </c>
      <c r="Y44" s="116">
        <v>0</v>
      </c>
      <c r="Z44" s="116">
        <v>7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248</v>
      </c>
      <c r="X45" s="116">
        <v>245</v>
      </c>
      <c r="Y45" s="116">
        <v>260</v>
      </c>
      <c r="Z45" s="116">
        <v>273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528</v>
      </c>
      <c r="X46" s="116">
        <v>557</v>
      </c>
      <c r="Y46" s="116">
        <v>564</v>
      </c>
      <c r="Z46" s="116">
        <v>649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828</v>
      </c>
      <c r="X47" s="116">
        <v>845</v>
      </c>
      <c r="Y47" s="116">
        <v>845</v>
      </c>
      <c r="Z47" s="116">
        <v>898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913</v>
      </c>
      <c r="X48" s="116">
        <v>995</v>
      </c>
      <c r="Y48" s="116">
        <v>1088</v>
      </c>
      <c r="Z48" s="116">
        <v>1325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Colac-Otway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765</v>
      </c>
      <c r="X49" s="116">
        <v>856</v>
      </c>
      <c r="Y49" s="116">
        <v>874</v>
      </c>
      <c r="Z49" s="116">
        <v>963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664</v>
      </c>
      <c r="X50" s="116">
        <v>685</v>
      </c>
      <c r="Y50" s="116">
        <v>743</v>
      </c>
      <c r="Z50" s="116">
        <v>783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728</v>
      </c>
      <c r="X51" s="116">
        <v>753</v>
      </c>
      <c r="Y51" s="116">
        <v>728</v>
      </c>
      <c r="Z51" s="116">
        <v>682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695</v>
      </c>
      <c r="X52" s="116">
        <v>738</v>
      </c>
      <c r="Y52" s="116">
        <v>773</v>
      </c>
      <c r="Z52" s="116">
        <v>761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735</v>
      </c>
      <c r="X53" s="116">
        <v>744</v>
      </c>
      <c r="Y53" s="116">
        <v>769</v>
      </c>
      <c r="Z53" s="116">
        <v>780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775</v>
      </c>
      <c r="X54" s="116">
        <v>824</v>
      </c>
      <c r="Y54" s="116">
        <v>796</v>
      </c>
      <c r="Z54" s="116">
        <v>803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718</v>
      </c>
      <c r="X55" s="116">
        <v>748</v>
      </c>
      <c r="Y55" s="116">
        <v>774</v>
      </c>
      <c r="Z55" s="116">
        <v>756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400</v>
      </c>
      <c r="X56" s="116">
        <v>455</v>
      </c>
      <c r="Y56" s="116">
        <v>454</v>
      </c>
      <c r="Z56" s="116">
        <v>454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163</v>
      </c>
      <c r="X57" s="116">
        <v>183</v>
      </c>
      <c r="Y57" s="116">
        <v>193</v>
      </c>
      <c r="Z57" s="116">
        <v>248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84</v>
      </c>
      <c r="X58" s="116">
        <v>96</v>
      </c>
      <c r="Y58" s="116">
        <v>107</v>
      </c>
      <c r="Z58" s="116">
        <v>99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47</v>
      </c>
      <c r="X59" s="116">
        <v>51</v>
      </c>
      <c r="Y59" s="116">
        <v>51</v>
      </c>
      <c r="Z59" s="116">
        <v>53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33</v>
      </c>
      <c r="X60" s="116">
        <v>34</v>
      </c>
      <c r="Y60" s="116">
        <v>31</v>
      </c>
      <c r="Z60" s="116">
        <v>18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8344</v>
      </c>
      <c r="X61" s="116">
        <v>8816</v>
      </c>
      <c r="Y61" s="116">
        <v>9061</v>
      </c>
      <c r="Z61" s="116">
        <v>9547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13</v>
      </c>
      <c r="X63" s="116">
        <v>5</v>
      </c>
      <c r="Y63" s="116">
        <v>9</v>
      </c>
      <c r="Z63" s="116">
        <v>3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Colac-Otway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227</v>
      </c>
      <c r="X64" s="116">
        <v>239</v>
      </c>
      <c r="Y64" s="116">
        <v>288</v>
      </c>
      <c r="Z64" s="116">
        <v>258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599</v>
      </c>
      <c r="X65" s="116">
        <v>608</v>
      </c>
      <c r="Y65" s="116">
        <v>537</v>
      </c>
      <c r="Z65" s="116">
        <v>601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811</v>
      </c>
      <c r="X66" s="116">
        <v>847</v>
      </c>
      <c r="Y66" s="116">
        <v>880</v>
      </c>
      <c r="Z66" s="116">
        <v>921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814</v>
      </c>
      <c r="X67" s="116">
        <v>894</v>
      </c>
      <c r="Y67" s="116">
        <v>886</v>
      </c>
      <c r="Z67" s="116">
        <v>1137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651</v>
      </c>
      <c r="X68" s="116">
        <v>652</v>
      </c>
      <c r="Y68" s="116">
        <v>782</v>
      </c>
      <c r="Z68" s="116">
        <v>795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616</v>
      </c>
      <c r="X69" s="116">
        <v>663</v>
      </c>
      <c r="Y69" s="116">
        <v>699</v>
      </c>
      <c r="Z69" s="116">
        <v>745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710</v>
      </c>
      <c r="X70" s="116">
        <v>686</v>
      </c>
      <c r="Y70" s="116">
        <v>705</v>
      </c>
      <c r="Z70" s="116">
        <v>698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829</v>
      </c>
      <c r="X71" s="116">
        <v>883</v>
      </c>
      <c r="Y71" s="116">
        <v>854</v>
      </c>
      <c r="Z71" s="116">
        <v>879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824</v>
      </c>
      <c r="X72" s="116">
        <v>787</v>
      </c>
      <c r="Y72" s="116">
        <v>803</v>
      </c>
      <c r="Z72" s="116">
        <v>820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759</v>
      </c>
      <c r="X73" s="116">
        <v>811</v>
      </c>
      <c r="Y73" s="116">
        <v>802</v>
      </c>
      <c r="Z73" s="116">
        <v>849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622</v>
      </c>
      <c r="X74" s="116">
        <v>692</v>
      </c>
      <c r="Y74" s="116">
        <v>688</v>
      </c>
      <c r="Z74" s="116">
        <v>723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318</v>
      </c>
      <c r="X75" s="116">
        <v>348</v>
      </c>
      <c r="Y75" s="116">
        <v>368</v>
      </c>
      <c r="Z75" s="116">
        <v>406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130</v>
      </c>
      <c r="X76" s="116">
        <v>135</v>
      </c>
      <c r="Y76" s="116">
        <v>150</v>
      </c>
      <c r="Z76" s="116">
        <v>145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60</v>
      </c>
      <c r="X77" s="116">
        <v>73</v>
      </c>
      <c r="Y77" s="116">
        <v>66</v>
      </c>
      <c r="Z77" s="116">
        <v>67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38</v>
      </c>
      <c r="X78" s="116">
        <v>39</v>
      </c>
      <c r="Y78" s="116">
        <v>39</v>
      </c>
      <c r="Z78" s="116">
        <v>36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37</v>
      </c>
      <c r="X79" s="116">
        <v>33</v>
      </c>
      <c r="Y79" s="116">
        <v>38</v>
      </c>
      <c r="Z79" s="116">
        <v>27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8073</v>
      </c>
      <c r="X80" s="116">
        <v>8395</v>
      </c>
      <c r="Y80" s="116">
        <v>8616</v>
      </c>
      <c r="Z80" s="116">
        <v>9108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Colac-Otway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496</v>
      </c>
      <c r="X83" s="116">
        <v>523</v>
      </c>
      <c r="Y83" s="116">
        <v>540</v>
      </c>
      <c r="Z83" s="116">
        <v>570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431</v>
      </c>
      <c r="X84" s="116">
        <v>454</v>
      </c>
      <c r="Y84" s="116">
        <v>437</v>
      </c>
      <c r="Z84" s="116">
        <v>444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18,650</v>
      </c>
      <c r="D85" s="100">
        <f t="shared" ref="D85:D90" si="4">AD4</f>
        <v>5.5222360529591397E-2</v>
      </c>
      <c r="E85" s="101">
        <f t="shared" ref="E85:E90" si="5">AD4</f>
        <v>5.5222360529591397E-2</v>
      </c>
      <c r="F85" s="100">
        <f t="shared" ref="F85:F90" si="6">AF4</f>
        <v>0.10912875408861145</v>
      </c>
      <c r="G85" s="101">
        <f t="shared" ref="G85:G90" si="7">AF4</f>
        <v>0.10912875408861145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966</v>
      </c>
      <c r="X85" s="116">
        <v>1018</v>
      </c>
      <c r="Y85" s="116">
        <v>1082</v>
      </c>
      <c r="Z85" s="116">
        <v>1094</v>
      </c>
    </row>
    <row r="86" spans="1:30" ht="15" customHeight="1" x14ac:dyDescent="0.25">
      <c r="A86" s="102" t="s">
        <v>4</v>
      </c>
      <c r="B86" s="51"/>
      <c r="C86" s="61" t="str">
        <f t="shared" si="3"/>
        <v>9,550</v>
      </c>
      <c r="D86" s="100">
        <f t="shared" si="4"/>
        <v>5.396755325019309E-2</v>
      </c>
      <c r="E86" s="101">
        <f t="shared" si="5"/>
        <v>5.396755325019309E-2</v>
      </c>
      <c r="F86" s="100">
        <f t="shared" si="6"/>
        <v>9.9597006332757587E-2</v>
      </c>
      <c r="G86" s="101">
        <f t="shared" si="7"/>
        <v>9.9597006332757587E-2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293</v>
      </c>
      <c r="X86" s="116">
        <v>293</v>
      </c>
      <c r="Y86" s="116">
        <v>313</v>
      </c>
      <c r="Z86" s="116">
        <v>328</v>
      </c>
    </row>
    <row r="87" spans="1:30" ht="15" customHeight="1" x14ac:dyDescent="0.25">
      <c r="A87" s="102" t="s">
        <v>5</v>
      </c>
      <c r="B87" s="51"/>
      <c r="C87" s="61" t="str">
        <f t="shared" si="3"/>
        <v>9,107</v>
      </c>
      <c r="D87" s="100">
        <f t="shared" si="4"/>
        <v>5.6864337936636922E-2</v>
      </c>
      <c r="E87" s="101">
        <f t="shared" si="5"/>
        <v>5.6864337936636922E-2</v>
      </c>
      <c r="F87" s="100">
        <f t="shared" si="6"/>
        <v>0.12003443610871978</v>
      </c>
      <c r="G87" s="101">
        <f t="shared" si="7"/>
        <v>0.12003443610871978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153</v>
      </c>
      <c r="X87" s="116">
        <v>164</v>
      </c>
      <c r="Y87" s="116">
        <v>169</v>
      </c>
      <c r="Z87" s="116">
        <v>159</v>
      </c>
    </row>
    <row r="88" spans="1:30" ht="15" customHeight="1" x14ac:dyDescent="0.25">
      <c r="A88" s="51" t="s">
        <v>6</v>
      </c>
      <c r="B88" s="51"/>
      <c r="C88" s="61" t="str">
        <f t="shared" si="3"/>
        <v>12,945</v>
      </c>
      <c r="D88" s="100">
        <f t="shared" si="4"/>
        <v>2.1866119355857361E-2</v>
      </c>
      <c r="E88" s="101">
        <f t="shared" si="5"/>
        <v>2.1866119355857361E-2</v>
      </c>
      <c r="F88" s="100">
        <f t="shared" si="6"/>
        <v>0.10593763348996155</v>
      </c>
      <c r="G88" s="101">
        <f t="shared" si="7"/>
        <v>0.10593763348996155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250</v>
      </c>
      <c r="X88" s="116">
        <v>253</v>
      </c>
      <c r="Y88" s="116">
        <v>270</v>
      </c>
      <c r="Z88" s="116">
        <v>265</v>
      </c>
    </row>
    <row r="89" spans="1:30" ht="15" customHeight="1" x14ac:dyDescent="0.25">
      <c r="A89" s="51" t="s">
        <v>102</v>
      </c>
      <c r="B89" s="51"/>
      <c r="C89" s="61" t="str">
        <f t="shared" si="3"/>
        <v>$37,168</v>
      </c>
      <c r="D89" s="100">
        <f t="shared" si="4"/>
        <v>8.125090909090904E-2</v>
      </c>
      <c r="E89" s="101">
        <f t="shared" si="5"/>
        <v>8.125090909090904E-2</v>
      </c>
      <c r="F89" s="100">
        <f t="shared" si="6"/>
        <v>7.9837303893085521E-2</v>
      </c>
      <c r="G89" s="101">
        <f t="shared" si="7"/>
        <v>7.9837303893085521E-2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608</v>
      </c>
      <c r="X89" s="116">
        <v>652</v>
      </c>
      <c r="Y89" s="116">
        <v>691</v>
      </c>
      <c r="Z89" s="116">
        <v>685</v>
      </c>
    </row>
    <row r="90" spans="1:30" ht="15" customHeight="1" x14ac:dyDescent="0.25">
      <c r="A90" s="51" t="s">
        <v>7</v>
      </c>
      <c r="B90" s="51"/>
      <c r="C90" s="61" t="str">
        <f t="shared" si="3"/>
        <v>$594.6 mil</v>
      </c>
      <c r="D90" s="100">
        <f t="shared" si="4"/>
        <v>5.2792192758892353E-2</v>
      </c>
      <c r="E90" s="101">
        <f t="shared" si="5"/>
        <v>5.2792192758892353E-2</v>
      </c>
      <c r="F90" s="100">
        <f t="shared" si="6"/>
        <v>0.23979268265429798</v>
      </c>
      <c r="G90" s="101">
        <f t="shared" si="7"/>
        <v>0.23979268265429798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1328</v>
      </c>
      <c r="X90" s="116">
        <v>1445</v>
      </c>
      <c r="Y90" s="116">
        <v>1536</v>
      </c>
      <c r="Z90" s="116">
        <v>1585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6178</v>
      </c>
      <c r="X91" s="116">
        <v>6433</v>
      </c>
      <c r="Y91" s="116">
        <v>6700</v>
      </c>
      <c r="Z91" s="116">
        <v>6813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301</v>
      </c>
      <c r="X93" s="116">
        <v>314</v>
      </c>
      <c r="Y93" s="116">
        <v>368</v>
      </c>
      <c r="Z93" s="116">
        <v>392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917</v>
      </c>
      <c r="X94" s="116">
        <v>940</v>
      </c>
      <c r="Y94" s="116">
        <v>956</v>
      </c>
      <c r="Z94" s="116">
        <v>999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178</v>
      </c>
      <c r="X95" s="116">
        <v>194</v>
      </c>
      <c r="Y95" s="116">
        <v>186</v>
      </c>
      <c r="Z95" s="116">
        <v>212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892</v>
      </c>
      <c r="X96" s="116">
        <v>953</v>
      </c>
      <c r="Y96" s="116">
        <v>973</v>
      </c>
      <c r="Z96" s="116">
        <v>1011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699</v>
      </c>
      <c r="X97" s="116">
        <v>762</v>
      </c>
      <c r="Y97" s="116">
        <v>760</v>
      </c>
      <c r="Z97" s="116">
        <v>773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576</v>
      </c>
      <c r="X98" s="116">
        <v>544</v>
      </c>
      <c r="Y98" s="116">
        <v>569</v>
      </c>
      <c r="Z98" s="116">
        <v>571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24</v>
      </c>
      <c r="X99" s="116">
        <v>29</v>
      </c>
      <c r="Y99" s="116">
        <v>33</v>
      </c>
      <c r="Z99" s="116">
        <v>40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677</v>
      </c>
      <c r="X100" s="116">
        <v>778</v>
      </c>
      <c r="Y100" s="116">
        <v>886</v>
      </c>
      <c r="Z100" s="116">
        <v>912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5522</v>
      </c>
      <c r="X101" s="116">
        <v>5721</v>
      </c>
      <c r="Y101" s="116">
        <v>5969</v>
      </c>
      <c r="Z101" s="116">
        <v>6133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11170</v>
      </c>
      <c r="X104" s="116">
        <v>12213</v>
      </c>
      <c r="Y104" s="116">
        <v>12138</v>
      </c>
      <c r="Z104" s="116">
        <v>13365</v>
      </c>
      <c r="AB104" s="113" t="str">
        <f>TEXT(Z104,"###,###")</f>
        <v>13,365</v>
      </c>
      <c r="AD104" s="134">
        <f>Z104/($Z$4)*100</f>
        <v>71.662198391420915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3037</v>
      </c>
      <c r="X105" s="116">
        <v>2862</v>
      </c>
      <c r="Y105" s="116">
        <v>2726</v>
      </c>
      <c r="Z105" s="116">
        <v>3086</v>
      </c>
      <c r="AB105" s="113" t="str">
        <f>TEXT(Z105,"###,###")</f>
        <v>3,086</v>
      </c>
      <c r="AD105" s="134">
        <f>Z105/($Z$4)*100</f>
        <v>16.546916890080428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14207</v>
      </c>
      <c r="X106" s="124">
        <v>15075</v>
      </c>
      <c r="Y106" s="124">
        <v>14864</v>
      </c>
      <c r="Z106" s="124">
        <v>16451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2558</v>
      </c>
      <c r="X108" s="116">
        <v>2731</v>
      </c>
      <c r="Y108" s="116">
        <v>3312</v>
      </c>
      <c r="Z108" s="116">
        <v>3001</v>
      </c>
      <c r="AB108" s="113" t="str">
        <f>TEXT(Z108,"###,###")</f>
        <v>3,001</v>
      </c>
      <c r="AD108" s="134">
        <f>Z108/($Z$4)*100</f>
        <v>16.091152815013405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2671</v>
      </c>
      <c r="X109" s="116">
        <v>2736</v>
      </c>
      <c r="Y109" s="116">
        <v>2833</v>
      </c>
      <c r="Z109" s="116">
        <v>2833</v>
      </c>
      <c r="AB109" s="113" t="str">
        <f>TEXT(Z109,"###,###")</f>
        <v>2,833</v>
      </c>
      <c r="AD109" s="134">
        <f>Z109/($Z$4)*100</f>
        <v>15.190348525469169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3337</v>
      </c>
      <c r="X110" s="116">
        <v>3686</v>
      </c>
      <c r="Y110" s="116">
        <v>3384</v>
      </c>
      <c r="Z110" s="116">
        <v>4126</v>
      </c>
      <c r="AB110" s="113" t="str">
        <f>TEXT(Z110,"###,###")</f>
        <v>4,126</v>
      </c>
      <c r="AD110" s="134">
        <f>Z110/($Z$4)*100</f>
        <v>22.123324396782841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5649</v>
      </c>
      <c r="X111" s="116">
        <v>5922</v>
      </c>
      <c r="Y111" s="116">
        <v>5332</v>
      </c>
      <c r="Z111" s="116">
        <v>6487</v>
      </c>
      <c r="AB111" s="113" t="str">
        <f>TEXT(Z111,"###,###")</f>
        <v>6,487</v>
      </c>
      <c r="AD111" s="134">
        <f>Z111/($Z$4)*100</f>
        <v>34.782841823056302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16419</v>
      </c>
      <c r="X112" s="116">
        <v>17211</v>
      </c>
      <c r="Y112" s="116">
        <v>17674</v>
      </c>
      <c r="Z112" s="116">
        <v>18649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43.89</v>
      </c>
      <c r="W118" s="135">
        <v>44.89</v>
      </c>
      <c r="X118" s="135">
        <v>43.01</v>
      </c>
      <c r="Y118" s="135">
        <v>42.88</v>
      </c>
      <c r="Z118" s="135">
        <v>42.41</v>
      </c>
      <c r="AB118" s="113" t="str">
        <f>TEXT(Z118,"##.0")</f>
        <v>42.4</v>
      </c>
    </row>
    <row r="120" spans="19:32" x14ac:dyDescent="0.25">
      <c r="S120" s="105" t="s">
        <v>104</v>
      </c>
      <c r="T120" s="116"/>
      <c r="U120" s="116"/>
      <c r="V120" s="116">
        <v>8990</v>
      </c>
      <c r="W120" s="116">
        <v>9124</v>
      </c>
      <c r="X120" s="116">
        <v>9446</v>
      </c>
      <c r="Y120" s="116">
        <v>9848</v>
      </c>
      <c r="Z120" s="116">
        <v>10182</v>
      </c>
      <c r="AB120" s="113" t="str">
        <f>TEXT(Z120,"###,###")</f>
        <v>10,182</v>
      </c>
    </row>
    <row r="121" spans="19:32" x14ac:dyDescent="0.25">
      <c r="S121" s="105" t="s">
        <v>105</v>
      </c>
      <c r="T121" s="116"/>
      <c r="U121" s="116"/>
      <c r="V121" s="116">
        <v>1575</v>
      </c>
      <c r="W121" s="116">
        <v>1529</v>
      </c>
      <c r="X121" s="116">
        <v>1576</v>
      </c>
      <c r="Y121" s="116">
        <v>1662</v>
      </c>
      <c r="Z121" s="116">
        <v>1585</v>
      </c>
      <c r="AB121" s="113" t="str">
        <f>TEXT(Z121,"###,###")</f>
        <v>1,585</v>
      </c>
    </row>
    <row r="122" spans="19:32" x14ac:dyDescent="0.25">
      <c r="S122" s="105" t="s">
        <v>106</v>
      </c>
      <c r="T122" s="116"/>
      <c r="U122" s="116"/>
      <c r="V122" s="116">
        <v>1142</v>
      </c>
      <c r="W122" s="116">
        <v>1038</v>
      </c>
      <c r="X122" s="116">
        <v>1132</v>
      </c>
      <c r="Y122" s="116">
        <v>1157</v>
      </c>
      <c r="Z122" s="116">
        <v>1179</v>
      </c>
      <c r="AB122" s="113" t="str">
        <f>TEXT(Z122,"###,###")</f>
        <v>1,179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10132</v>
      </c>
      <c r="W124" s="116">
        <v>10162</v>
      </c>
      <c r="X124" s="116">
        <v>10578</v>
      </c>
      <c r="Y124" s="116">
        <v>11005</v>
      </c>
      <c r="Z124" s="116">
        <v>11361</v>
      </c>
      <c r="AB124" s="113" t="str">
        <f>TEXT(Z124,"###,###")</f>
        <v>11,361</v>
      </c>
      <c r="AD124" s="131">
        <f>Z124/$Z$7*100</f>
        <v>87.763615295480875</v>
      </c>
    </row>
    <row r="125" spans="19:32" x14ac:dyDescent="0.25">
      <c r="S125" s="105" t="s">
        <v>108</v>
      </c>
      <c r="T125" s="116"/>
      <c r="U125" s="116"/>
      <c r="V125" s="116">
        <v>2717</v>
      </c>
      <c r="W125" s="116">
        <v>2567</v>
      </c>
      <c r="X125" s="116">
        <v>2708</v>
      </c>
      <c r="Y125" s="116">
        <v>2819</v>
      </c>
      <c r="Z125" s="116">
        <v>2764</v>
      </c>
      <c r="AB125" s="113" t="str">
        <f>TEXT(Z125,"###,###")</f>
        <v>2,764</v>
      </c>
      <c r="AD125" s="131">
        <f>Z125/$Z$7*100</f>
        <v>21.351873310158361</v>
      </c>
    </row>
    <row r="127" spans="19:32" x14ac:dyDescent="0.25">
      <c r="S127" s="105" t="s">
        <v>109</v>
      </c>
      <c r="T127" s="116"/>
      <c r="U127" s="116"/>
      <c r="V127" s="116">
        <v>6207</v>
      </c>
      <c r="W127" s="116">
        <v>6182</v>
      </c>
      <c r="X127" s="116">
        <v>6433</v>
      </c>
      <c r="Y127" s="116">
        <v>6698</v>
      </c>
      <c r="Z127" s="116">
        <v>6816</v>
      </c>
      <c r="AB127" s="113" t="str">
        <f>TEXT(Z127,"###,###")</f>
        <v>6,816</v>
      </c>
      <c r="AD127" s="131">
        <f>Z127/$Z$7*100</f>
        <v>52.653534183082272</v>
      </c>
    </row>
    <row r="128" spans="19:32" x14ac:dyDescent="0.25">
      <c r="S128" s="105" t="s">
        <v>110</v>
      </c>
      <c r="T128" s="116"/>
      <c r="U128" s="116"/>
      <c r="V128" s="116">
        <v>5503</v>
      </c>
      <c r="W128" s="116">
        <v>5520</v>
      </c>
      <c r="X128" s="116">
        <v>5721</v>
      </c>
      <c r="Y128" s="116">
        <v>5968</v>
      </c>
      <c r="Z128" s="116">
        <v>6133</v>
      </c>
      <c r="AB128" s="113" t="str">
        <f>TEXT(Z128,"###,###")</f>
        <v>6,133</v>
      </c>
      <c r="AD128" s="131">
        <f>Z128/$Z$7*100</f>
        <v>47.377365778292777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558B2FA-0DDF-4830-A287-FAAC2E76ECE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CB41270C-6DF7-4283-8706-495D086CC6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68306E52-AD5E-4F35-9F67-A91B963FA3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2FF5904C-34A0-4CD0-AA06-11B6C5FC86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78665-49A4-47E9-A58D-5C3A5C87D126}">
  <sheetPr codeName="Sheet8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Corangamite</v>
      </c>
      <c r="T1" s="103"/>
      <c r="U1" s="103"/>
      <c r="V1" s="103"/>
      <c r="W1" s="103"/>
      <c r="X1" s="103"/>
      <c r="Y1" s="104" t="str">
        <f>Y3</f>
        <v>8.17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128</v>
      </c>
      <c r="Y3" s="109" t="s">
        <v>226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8.17 Corangamite,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11815</v>
      </c>
      <c r="W4" s="112">
        <v>11676</v>
      </c>
      <c r="X4" s="112">
        <v>12184</v>
      </c>
      <c r="Y4" s="112">
        <v>13517</v>
      </c>
      <c r="Z4" s="112">
        <v>13211</v>
      </c>
      <c r="AB4" s="113" t="str">
        <f>TEXT(Z4,"###,###")</f>
        <v>13,211</v>
      </c>
      <c r="AD4" s="114">
        <f>Z4/Y4-1</f>
        <v>-2.2638159354886445E-2</v>
      </c>
      <c r="AF4" s="114">
        <f>Z4/V4-1</f>
        <v>0.1181548878544223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6051</v>
      </c>
      <c r="W5" s="112">
        <v>5945</v>
      </c>
      <c r="X5" s="112">
        <v>6212</v>
      </c>
      <c r="Y5" s="112">
        <v>6947</v>
      </c>
      <c r="Z5" s="112">
        <v>6647</v>
      </c>
      <c r="AB5" s="113" t="str">
        <f>TEXT(Z5,"###,###")</f>
        <v>6,647</v>
      </c>
      <c r="AD5" s="114">
        <f t="shared" ref="AD5:AD9" si="0">Z5/Y5-1</f>
        <v>-4.3184108248164654E-2</v>
      </c>
      <c r="AF5" s="114">
        <f t="shared" ref="AF5:AF9" si="1">Z5/V5-1</f>
        <v>9.8496116344405804E-2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5764</v>
      </c>
      <c r="W6" s="112">
        <v>5730</v>
      </c>
      <c r="X6" s="112">
        <v>5972</v>
      </c>
      <c r="Y6" s="112">
        <v>6572</v>
      </c>
      <c r="Z6" s="112">
        <v>6564</v>
      </c>
      <c r="AB6" s="113" t="str">
        <f>TEXT(Z6,"###,###")</f>
        <v>6,564</v>
      </c>
      <c r="AD6" s="114">
        <f t="shared" si="0"/>
        <v>-1.2172854534387989E-3</v>
      </c>
      <c r="AF6" s="114">
        <f t="shared" si="1"/>
        <v>0.13879250520471897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8259</v>
      </c>
      <c r="W7" s="112">
        <v>8100</v>
      </c>
      <c r="X7" s="112">
        <v>8369</v>
      </c>
      <c r="Y7" s="112">
        <v>9254</v>
      </c>
      <c r="Z7" s="112">
        <v>8817</v>
      </c>
      <c r="AB7" s="113" t="str">
        <f>TEXT(Z7,"###,###")</f>
        <v>8,817</v>
      </c>
      <c r="AD7" s="114">
        <f t="shared" si="0"/>
        <v>-4.722282256321586E-2</v>
      </c>
      <c r="AF7" s="114">
        <f t="shared" si="1"/>
        <v>6.7562658917544427E-2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13,211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8,817</v>
      </c>
      <c r="P8" s="71"/>
      <c r="S8" s="111" t="s">
        <v>87</v>
      </c>
      <c r="T8" s="112"/>
      <c r="U8" s="112"/>
      <c r="V8" s="112">
        <v>28898.33</v>
      </c>
      <c r="W8" s="112">
        <v>30050.41</v>
      </c>
      <c r="X8" s="112">
        <v>30468</v>
      </c>
      <c r="Y8" s="112">
        <v>30851.67</v>
      </c>
      <c r="Z8" s="112">
        <v>33912.720000000001</v>
      </c>
      <c r="AB8" s="113" t="str">
        <f>TEXT(Z8,"$###,###")</f>
        <v>$33,913</v>
      </c>
      <c r="AD8" s="114">
        <f t="shared" si="0"/>
        <v>9.9218291910940337E-2</v>
      </c>
      <c r="AF8" s="114">
        <f t="shared" si="1"/>
        <v>0.17351833133610151</v>
      </c>
    </row>
    <row r="9" spans="1:32" x14ac:dyDescent="0.25">
      <c r="A9" s="32" t="s">
        <v>15</v>
      </c>
      <c r="B9" s="75"/>
      <c r="C9" s="76"/>
      <c r="D9" s="77">
        <f>AD104</f>
        <v>63.492544092044511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52.81841896336622</v>
      </c>
      <c r="P9" s="78" t="s">
        <v>88</v>
      </c>
      <c r="S9" s="111" t="s">
        <v>7</v>
      </c>
      <c r="T9" s="112"/>
      <c r="U9" s="112"/>
      <c r="V9" s="112">
        <v>351255543</v>
      </c>
      <c r="W9" s="112">
        <v>327052656</v>
      </c>
      <c r="X9" s="112">
        <v>347414837</v>
      </c>
      <c r="Y9" s="112">
        <v>389440461</v>
      </c>
      <c r="Z9" s="112">
        <v>405675734</v>
      </c>
      <c r="AB9" s="113" t="str">
        <f>TEXT(Z9/1000000,"$#,###.0")&amp;" mil"</f>
        <v>$405.7 mil</v>
      </c>
      <c r="AD9" s="114">
        <f t="shared" si="0"/>
        <v>4.1688716571234741E-2</v>
      </c>
      <c r="AF9" s="114">
        <f t="shared" si="1"/>
        <v>0.15493048318955638</v>
      </c>
    </row>
    <row r="10" spans="1:32" x14ac:dyDescent="0.25">
      <c r="A10" s="32" t="s">
        <v>18</v>
      </c>
      <c r="B10" s="75"/>
      <c r="C10" s="76"/>
      <c r="D10" s="77">
        <f>AD105</f>
        <v>17.349178714707442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47.215606215265964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80.673698536917314</v>
      </c>
      <c r="P11" s="78" t="s">
        <v>88</v>
      </c>
      <c r="S11" s="111" t="s">
        <v>30</v>
      </c>
      <c r="T11" s="116"/>
      <c r="U11" s="116"/>
      <c r="V11" s="116">
        <v>9089</v>
      </c>
      <c r="W11" s="116">
        <v>9060</v>
      </c>
      <c r="X11" s="116">
        <v>9497</v>
      </c>
      <c r="Y11" s="116">
        <v>10458</v>
      </c>
      <c r="Z11" s="116">
        <v>10466</v>
      </c>
    </row>
    <row r="12" spans="1:32" ht="28.5" customHeight="1" x14ac:dyDescent="0.25">
      <c r="A12" s="32" t="s">
        <v>20</v>
      </c>
      <c r="B12" s="76"/>
      <c r="C12" s="76"/>
      <c r="D12" s="77">
        <f>AD108</f>
        <v>18.613276814775563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31.05364636497675</v>
      </c>
      <c r="P12" s="78" t="s">
        <v>88</v>
      </c>
      <c r="S12" s="111" t="s">
        <v>31</v>
      </c>
      <c r="T12" s="116"/>
      <c r="U12" s="116"/>
      <c r="V12" s="116">
        <v>2726</v>
      </c>
      <c r="W12" s="116">
        <v>2611</v>
      </c>
      <c r="X12" s="116">
        <v>2687</v>
      </c>
      <c r="Y12" s="116">
        <v>3061</v>
      </c>
      <c r="Z12" s="116">
        <v>2744</v>
      </c>
    </row>
    <row r="13" spans="1:32" ht="15" customHeight="1" x14ac:dyDescent="0.25">
      <c r="A13" s="32" t="s">
        <v>21</v>
      </c>
      <c r="B13" s="76"/>
      <c r="C13" s="76"/>
      <c r="D13" s="77">
        <f>AD109</f>
        <v>17.000984028461129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44.3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22.632654606010146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18.9979596463387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22.549390659299068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81.0020403536613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2172</v>
      </c>
      <c r="Z15" s="116">
        <v>2219</v>
      </c>
      <c r="AB15" s="121">
        <f t="shared" ref="AB15:AB34" si="2">IF(Z15="np",0,Z15/$Z$34)</f>
        <v>0.1679915209326974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65</v>
      </c>
      <c r="Z16" s="116">
        <v>95</v>
      </c>
      <c r="AB16" s="121">
        <f t="shared" si="2"/>
        <v>7.1920660155954273E-3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750</v>
      </c>
      <c r="Z17" s="116">
        <v>703</v>
      </c>
      <c r="AB17" s="121">
        <f t="shared" si="2"/>
        <v>5.3221288515406161E-2</v>
      </c>
    </row>
    <row r="18" spans="1:28" x14ac:dyDescent="0.25">
      <c r="A18" s="67" t="str">
        <f>$S$1&amp;" ("&amp;$V$2&amp;" to "&amp;$Z$2&amp;")"</f>
        <v>Corangamite (2014-15 to 2018-19)</v>
      </c>
      <c r="B18" s="67"/>
      <c r="C18" s="67"/>
      <c r="D18" s="67"/>
      <c r="E18" s="67"/>
      <c r="F18" s="67"/>
      <c r="G18" s="67" t="str">
        <f>$S$1&amp;" ("&amp;$V$2&amp;" to "&amp;$Z$2&amp;")"</f>
        <v>Corangamite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85</v>
      </c>
      <c r="Z18" s="116">
        <v>71</v>
      </c>
      <c r="AB18" s="121">
        <f t="shared" si="2"/>
        <v>5.3751230221818457E-3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679</v>
      </c>
      <c r="Z19" s="116">
        <v>628</v>
      </c>
      <c r="AB19" s="121">
        <f t="shared" si="2"/>
        <v>4.7543341660988718E-2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397</v>
      </c>
      <c r="Z20" s="116">
        <v>414</v>
      </c>
      <c r="AB20" s="121">
        <f t="shared" si="2"/>
        <v>3.1342266636384286E-2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1091</v>
      </c>
      <c r="Z21" s="116">
        <v>1011</v>
      </c>
      <c r="AB21" s="121">
        <f t="shared" si="2"/>
        <v>7.6538723597547126E-2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734</v>
      </c>
      <c r="Z22" s="116">
        <v>771</v>
      </c>
      <c r="AB22" s="121">
        <f t="shared" si="2"/>
        <v>5.8369293663411308E-2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467</v>
      </c>
      <c r="Z23" s="116">
        <v>427</v>
      </c>
      <c r="AB23" s="121">
        <f t="shared" si="2"/>
        <v>3.2326444091149972E-2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50</v>
      </c>
      <c r="Z24" s="116">
        <v>47</v>
      </c>
      <c r="AB24" s="121">
        <f t="shared" si="2"/>
        <v>3.558180028768264E-3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272</v>
      </c>
      <c r="Z25" s="116">
        <v>281</v>
      </c>
      <c r="AB25" s="121">
        <f t="shared" si="2"/>
        <v>2.1273374214550684E-2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188</v>
      </c>
      <c r="Z26" s="116">
        <v>164</v>
      </c>
      <c r="AB26" s="121">
        <f t="shared" si="2"/>
        <v>1.2415777121659475E-2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462</v>
      </c>
      <c r="Z27" s="116">
        <v>411</v>
      </c>
      <c r="AB27" s="121">
        <f t="shared" si="2"/>
        <v>3.1115148762207587E-2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562</v>
      </c>
      <c r="Z28" s="116">
        <v>587</v>
      </c>
      <c r="AB28" s="121">
        <f t="shared" si="2"/>
        <v>4.4439397380573849E-2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510</v>
      </c>
      <c r="Z29" s="116">
        <v>850</v>
      </c>
      <c r="AB29" s="121">
        <f t="shared" si="2"/>
        <v>6.4350064350064351E-2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922</v>
      </c>
      <c r="Z30" s="116">
        <v>687</v>
      </c>
      <c r="AB30" s="121">
        <f t="shared" si="2"/>
        <v>5.2009993186463772E-2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1303</v>
      </c>
      <c r="Z31" s="116">
        <v>1368</v>
      </c>
      <c r="AB31" s="121">
        <f t="shared" si="2"/>
        <v>0.10356575062457415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259</v>
      </c>
      <c r="Z32" s="116">
        <v>299</v>
      </c>
      <c r="AB32" s="121">
        <f t="shared" si="2"/>
        <v>2.2636081459610873E-2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276</v>
      </c>
      <c r="Z33" s="116">
        <v>277</v>
      </c>
      <c r="AB33" s="121">
        <f t="shared" si="2"/>
        <v>2.0970550382315087E-2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13517</v>
      </c>
      <c r="Z34" s="124">
        <v>13209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7146</v>
      </c>
      <c r="AB37" s="136">
        <f>Z37/Z40*100</f>
        <v>81.0020403536613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1676</v>
      </c>
      <c r="AB38" s="136">
        <f>Z38/Z40*100</f>
        <v>18.9979596463387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8822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4</v>
      </c>
      <c r="X44" s="116">
        <v>6</v>
      </c>
      <c r="Y44" s="116">
        <v>6</v>
      </c>
      <c r="Z44" s="116">
        <v>7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138</v>
      </c>
      <c r="X45" s="116">
        <v>153</v>
      </c>
      <c r="Y45" s="116">
        <v>193</v>
      </c>
      <c r="Z45" s="116">
        <v>182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471</v>
      </c>
      <c r="X46" s="116">
        <v>515</v>
      </c>
      <c r="Y46" s="116">
        <v>535</v>
      </c>
      <c r="Z46" s="116">
        <v>509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593</v>
      </c>
      <c r="X47" s="116">
        <v>599</v>
      </c>
      <c r="Y47" s="116">
        <v>701</v>
      </c>
      <c r="Z47" s="116">
        <v>691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497</v>
      </c>
      <c r="X48" s="116">
        <v>580</v>
      </c>
      <c r="Y48" s="116">
        <v>690</v>
      </c>
      <c r="Z48" s="116">
        <v>646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Corangamite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453</v>
      </c>
      <c r="X49" s="116">
        <v>480</v>
      </c>
      <c r="Y49" s="116">
        <v>493</v>
      </c>
      <c r="Z49" s="116">
        <v>505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427</v>
      </c>
      <c r="X50" s="116">
        <v>442</v>
      </c>
      <c r="Y50" s="116">
        <v>446</v>
      </c>
      <c r="Z50" s="116">
        <v>445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476</v>
      </c>
      <c r="X51" s="116">
        <v>480</v>
      </c>
      <c r="Y51" s="116">
        <v>505</v>
      </c>
      <c r="Z51" s="116">
        <v>481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615</v>
      </c>
      <c r="X52" s="116">
        <v>555</v>
      </c>
      <c r="Y52" s="116">
        <v>601</v>
      </c>
      <c r="Z52" s="116">
        <v>587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641</v>
      </c>
      <c r="X53" s="116">
        <v>653</v>
      </c>
      <c r="Y53" s="116">
        <v>680</v>
      </c>
      <c r="Z53" s="116">
        <v>649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589</v>
      </c>
      <c r="X54" s="116">
        <v>612</v>
      </c>
      <c r="Y54" s="116">
        <v>687</v>
      </c>
      <c r="Z54" s="116">
        <v>672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458</v>
      </c>
      <c r="X55" s="116">
        <v>483</v>
      </c>
      <c r="Y55" s="116">
        <v>581</v>
      </c>
      <c r="Z55" s="116">
        <v>568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273</v>
      </c>
      <c r="X56" s="116">
        <v>315</v>
      </c>
      <c r="Y56" s="116">
        <v>355</v>
      </c>
      <c r="Z56" s="116">
        <v>345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157</v>
      </c>
      <c r="X57" s="116">
        <v>174</v>
      </c>
      <c r="Y57" s="116">
        <v>206</v>
      </c>
      <c r="Z57" s="116">
        <v>182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86</v>
      </c>
      <c r="X58" s="116">
        <v>89</v>
      </c>
      <c r="Y58" s="116">
        <v>95</v>
      </c>
      <c r="Z58" s="116">
        <v>82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36</v>
      </c>
      <c r="X59" s="116">
        <v>44</v>
      </c>
      <c r="Y59" s="116">
        <v>51</v>
      </c>
      <c r="Z59" s="116">
        <v>48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29</v>
      </c>
      <c r="X60" s="116">
        <v>33</v>
      </c>
      <c r="Y60" s="116">
        <v>46</v>
      </c>
      <c r="Z60" s="116">
        <v>35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5947</v>
      </c>
      <c r="X61" s="116">
        <v>6212</v>
      </c>
      <c r="Y61" s="116">
        <v>6948</v>
      </c>
      <c r="Z61" s="116">
        <v>6642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Corangamite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146</v>
      </c>
      <c r="X64" s="116">
        <v>168</v>
      </c>
      <c r="Y64" s="116">
        <v>175</v>
      </c>
      <c r="Z64" s="116">
        <v>164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464</v>
      </c>
      <c r="X65" s="116">
        <v>479</v>
      </c>
      <c r="Y65" s="116">
        <v>519</v>
      </c>
      <c r="Z65" s="116">
        <v>523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532</v>
      </c>
      <c r="X66" s="116">
        <v>583</v>
      </c>
      <c r="Y66" s="116">
        <v>666</v>
      </c>
      <c r="Z66" s="116">
        <v>691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459</v>
      </c>
      <c r="X67" s="116">
        <v>439</v>
      </c>
      <c r="Y67" s="116">
        <v>542</v>
      </c>
      <c r="Z67" s="116">
        <v>525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413</v>
      </c>
      <c r="X68" s="116">
        <v>429</v>
      </c>
      <c r="Y68" s="116">
        <v>439</v>
      </c>
      <c r="Z68" s="116">
        <v>472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439</v>
      </c>
      <c r="X69" s="116">
        <v>448</v>
      </c>
      <c r="Y69" s="116">
        <v>476</v>
      </c>
      <c r="Z69" s="116">
        <v>495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541</v>
      </c>
      <c r="X70" s="116">
        <v>507</v>
      </c>
      <c r="Y70" s="116">
        <v>515</v>
      </c>
      <c r="Z70" s="116">
        <v>520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608</v>
      </c>
      <c r="X71" s="116">
        <v>643</v>
      </c>
      <c r="Y71" s="116">
        <v>687</v>
      </c>
      <c r="Z71" s="116">
        <v>682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633</v>
      </c>
      <c r="X72" s="116">
        <v>670</v>
      </c>
      <c r="Y72" s="116">
        <v>714</v>
      </c>
      <c r="Z72" s="116">
        <v>709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612</v>
      </c>
      <c r="X73" s="116">
        <v>675</v>
      </c>
      <c r="Y73" s="116">
        <v>745</v>
      </c>
      <c r="Z73" s="116">
        <v>709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414</v>
      </c>
      <c r="X74" s="116">
        <v>444</v>
      </c>
      <c r="Y74" s="116">
        <v>509</v>
      </c>
      <c r="Z74" s="116">
        <v>511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209</v>
      </c>
      <c r="X75" s="116">
        <v>215</v>
      </c>
      <c r="Y75" s="116">
        <v>250</v>
      </c>
      <c r="Z75" s="116">
        <v>280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117</v>
      </c>
      <c r="X76" s="116">
        <v>134</v>
      </c>
      <c r="Y76" s="116">
        <v>150</v>
      </c>
      <c r="Z76" s="116">
        <v>127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62</v>
      </c>
      <c r="X77" s="116">
        <v>65</v>
      </c>
      <c r="Y77" s="116">
        <v>76</v>
      </c>
      <c r="Z77" s="116">
        <v>78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36</v>
      </c>
      <c r="X78" s="116">
        <v>37</v>
      </c>
      <c r="Y78" s="116">
        <v>43</v>
      </c>
      <c r="Z78" s="116">
        <v>42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28</v>
      </c>
      <c r="X79" s="116">
        <v>33</v>
      </c>
      <c r="Y79" s="116">
        <v>36</v>
      </c>
      <c r="Z79" s="116">
        <v>31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5728</v>
      </c>
      <c r="X80" s="116">
        <v>5972</v>
      </c>
      <c r="Y80" s="116">
        <v>6573</v>
      </c>
      <c r="Z80" s="116">
        <v>6567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Corangamite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355</v>
      </c>
      <c r="X83" s="116">
        <v>387</v>
      </c>
      <c r="Y83" s="116">
        <v>432</v>
      </c>
      <c r="Z83" s="116">
        <v>426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260</v>
      </c>
      <c r="X84" s="116">
        <v>255</v>
      </c>
      <c r="Y84" s="116">
        <v>282</v>
      </c>
      <c r="Z84" s="116">
        <v>282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13,211</v>
      </c>
      <c r="D85" s="100">
        <f t="shared" ref="D85:D90" si="4">AD4</f>
        <v>-2.2638159354886445E-2</v>
      </c>
      <c r="E85" s="101">
        <f t="shared" ref="E85:E90" si="5">AD4</f>
        <v>-2.2638159354886445E-2</v>
      </c>
      <c r="F85" s="100">
        <f t="shared" ref="F85:F90" si="6">AF4</f>
        <v>0.1181548878544223</v>
      </c>
      <c r="G85" s="101">
        <f t="shared" ref="G85:G90" si="7">AF4</f>
        <v>0.1181548878544223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580</v>
      </c>
      <c r="X85" s="116">
        <v>600</v>
      </c>
      <c r="Y85" s="116">
        <v>617</v>
      </c>
      <c r="Z85" s="116">
        <v>639</v>
      </c>
    </row>
    <row r="86" spans="1:30" ht="15" customHeight="1" x14ac:dyDescent="0.25">
      <c r="A86" s="102" t="s">
        <v>4</v>
      </c>
      <c r="B86" s="51"/>
      <c r="C86" s="61" t="str">
        <f t="shared" si="3"/>
        <v>6,647</v>
      </c>
      <c r="D86" s="100">
        <f t="shared" si="4"/>
        <v>-4.3184108248164654E-2</v>
      </c>
      <c r="E86" s="101">
        <f t="shared" si="5"/>
        <v>-4.3184108248164654E-2</v>
      </c>
      <c r="F86" s="100">
        <f t="shared" si="6"/>
        <v>9.8496116344405804E-2</v>
      </c>
      <c r="G86" s="101">
        <f t="shared" si="7"/>
        <v>9.8496116344405804E-2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113</v>
      </c>
      <c r="X86" s="116">
        <v>121</v>
      </c>
      <c r="Y86" s="116">
        <v>148</v>
      </c>
      <c r="Z86" s="116">
        <v>135</v>
      </c>
    </row>
    <row r="87" spans="1:30" ht="15" customHeight="1" x14ac:dyDescent="0.25">
      <c r="A87" s="102" t="s">
        <v>5</v>
      </c>
      <c r="B87" s="51"/>
      <c r="C87" s="61" t="str">
        <f t="shared" si="3"/>
        <v>6,564</v>
      </c>
      <c r="D87" s="100">
        <f t="shared" si="4"/>
        <v>-1.2172854534387989E-3</v>
      </c>
      <c r="E87" s="101">
        <f t="shared" si="5"/>
        <v>-1.2172854534387989E-3</v>
      </c>
      <c r="F87" s="100">
        <f t="shared" si="6"/>
        <v>0.13879250520471897</v>
      </c>
      <c r="G87" s="101">
        <f t="shared" si="7"/>
        <v>0.13879250520471897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89</v>
      </c>
      <c r="X87" s="116">
        <v>95</v>
      </c>
      <c r="Y87" s="116">
        <v>113</v>
      </c>
      <c r="Z87" s="116">
        <v>99</v>
      </c>
    </row>
    <row r="88" spans="1:30" ht="15" customHeight="1" x14ac:dyDescent="0.25">
      <c r="A88" s="51" t="s">
        <v>6</v>
      </c>
      <c r="B88" s="51"/>
      <c r="C88" s="61" t="str">
        <f t="shared" si="3"/>
        <v>8,817</v>
      </c>
      <c r="D88" s="100">
        <f t="shared" si="4"/>
        <v>-4.722282256321586E-2</v>
      </c>
      <c r="E88" s="101">
        <f t="shared" si="5"/>
        <v>-4.722282256321586E-2</v>
      </c>
      <c r="F88" s="100">
        <f t="shared" si="6"/>
        <v>6.7562658917544427E-2</v>
      </c>
      <c r="G88" s="101">
        <f t="shared" si="7"/>
        <v>6.7562658917544427E-2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168</v>
      </c>
      <c r="X88" s="116">
        <v>172</v>
      </c>
      <c r="Y88" s="116">
        <v>180</v>
      </c>
      <c r="Z88" s="116">
        <v>163</v>
      </c>
    </row>
    <row r="89" spans="1:30" ht="15" customHeight="1" x14ac:dyDescent="0.25">
      <c r="A89" s="51" t="s">
        <v>102</v>
      </c>
      <c r="B89" s="51"/>
      <c r="C89" s="61" t="str">
        <f t="shared" si="3"/>
        <v>$33,913</v>
      </c>
      <c r="D89" s="100">
        <f t="shared" si="4"/>
        <v>9.9218291910940337E-2</v>
      </c>
      <c r="E89" s="101">
        <f t="shared" si="5"/>
        <v>9.9218291910940337E-2</v>
      </c>
      <c r="F89" s="100">
        <f t="shared" si="6"/>
        <v>0.17351833133610151</v>
      </c>
      <c r="G89" s="101">
        <f t="shared" si="7"/>
        <v>0.17351833133610151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463</v>
      </c>
      <c r="X89" s="116">
        <v>502</v>
      </c>
      <c r="Y89" s="116">
        <v>551</v>
      </c>
      <c r="Z89" s="116">
        <v>557</v>
      </c>
    </row>
    <row r="90" spans="1:30" ht="15" customHeight="1" x14ac:dyDescent="0.25">
      <c r="A90" s="51" t="s">
        <v>7</v>
      </c>
      <c r="B90" s="51"/>
      <c r="C90" s="61" t="str">
        <f t="shared" si="3"/>
        <v>$405.7 mil</v>
      </c>
      <c r="D90" s="100">
        <f t="shared" si="4"/>
        <v>4.1688716571234741E-2</v>
      </c>
      <c r="E90" s="101">
        <f t="shared" si="5"/>
        <v>4.1688716571234741E-2</v>
      </c>
      <c r="F90" s="100">
        <f t="shared" si="6"/>
        <v>0.15493048318955638</v>
      </c>
      <c r="G90" s="101">
        <f t="shared" si="7"/>
        <v>0.15493048318955638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810</v>
      </c>
      <c r="X90" s="116">
        <v>849</v>
      </c>
      <c r="Y90" s="116">
        <v>904</v>
      </c>
      <c r="Z90" s="116">
        <v>887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4322</v>
      </c>
      <c r="X91" s="116">
        <v>4468</v>
      </c>
      <c r="Y91" s="116">
        <v>4940</v>
      </c>
      <c r="Z91" s="116">
        <v>4653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195</v>
      </c>
      <c r="X93" s="116">
        <v>209</v>
      </c>
      <c r="Y93" s="116">
        <v>244</v>
      </c>
      <c r="Z93" s="116">
        <v>256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639</v>
      </c>
      <c r="X94" s="116">
        <v>671</v>
      </c>
      <c r="Y94" s="116">
        <v>726</v>
      </c>
      <c r="Z94" s="116">
        <v>730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113</v>
      </c>
      <c r="X95" s="116">
        <v>115</v>
      </c>
      <c r="Y95" s="116">
        <v>138</v>
      </c>
      <c r="Z95" s="116">
        <v>147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472</v>
      </c>
      <c r="X96" s="116">
        <v>500</v>
      </c>
      <c r="Y96" s="116">
        <v>592</v>
      </c>
      <c r="Z96" s="116">
        <v>604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436</v>
      </c>
      <c r="X97" s="116">
        <v>449</v>
      </c>
      <c r="Y97" s="116">
        <v>476</v>
      </c>
      <c r="Z97" s="116">
        <v>447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354</v>
      </c>
      <c r="X98" s="116">
        <v>381</v>
      </c>
      <c r="Y98" s="116">
        <v>408</v>
      </c>
      <c r="Z98" s="116">
        <v>364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35</v>
      </c>
      <c r="X99" s="116">
        <v>33</v>
      </c>
      <c r="Y99" s="116">
        <v>36</v>
      </c>
      <c r="Z99" s="116">
        <v>46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401</v>
      </c>
      <c r="X100" s="116">
        <v>426</v>
      </c>
      <c r="Y100" s="116">
        <v>444</v>
      </c>
      <c r="Z100" s="116">
        <v>486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3782</v>
      </c>
      <c r="X101" s="116">
        <v>3901</v>
      </c>
      <c r="Y101" s="116">
        <v>4316</v>
      </c>
      <c r="Z101" s="116">
        <v>4164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7296</v>
      </c>
      <c r="X104" s="116">
        <v>7887</v>
      </c>
      <c r="Y104" s="116">
        <v>8515</v>
      </c>
      <c r="Z104" s="116">
        <v>8388</v>
      </c>
      <c r="AB104" s="113" t="str">
        <f>TEXT(Z104,"###,###")</f>
        <v>8,388</v>
      </c>
      <c r="AD104" s="134">
        <f>Z104/($Z$4)*100</f>
        <v>63.492544092044511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2059</v>
      </c>
      <c r="X105" s="116">
        <v>2059</v>
      </c>
      <c r="Y105" s="116">
        <v>2156</v>
      </c>
      <c r="Z105" s="116">
        <v>2292</v>
      </c>
      <c r="AB105" s="113" t="str">
        <f>TEXT(Z105,"###,###")</f>
        <v>2,292</v>
      </c>
      <c r="AD105" s="134">
        <f>Z105/($Z$4)*100</f>
        <v>17.349178714707442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9355</v>
      </c>
      <c r="X106" s="124">
        <v>9946</v>
      </c>
      <c r="Y106" s="124">
        <v>10671</v>
      </c>
      <c r="Z106" s="124">
        <v>10680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2276</v>
      </c>
      <c r="X108" s="116">
        <v>2449</v>
      </c>
      <c r="Y108" s="116">
        <v>2877</v>
      </c>
      <c r="Z108" s="116">
        <v>2459</v>
      </c>
      <c r="AB108" s="113" t="str">
        <f>TEXT(Z108,"###,###")</f>
        <v>2,459</v>
      </c>
      <c r="AD108" s="134">
        <f>Z108/($Z$4)*100</f>
        <v>18.613276814775563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2166</v>
      </c>
      <c r="X109" s="116">
        <v>2232</v>
      </c>
      <c r="Y109" s="116">
        <v>2429</v>
      </c>
      <c r="Z109" s="116">
        <v>2246</v>
      </c>
      <c r="AB109" s="113" t="str">
        <f>TEXT(Z109,"###,###")</f>
        <v>2,246</v>
      </c>
      <c r="AD109" s="134">
        <f>Z109/($Z$4)*100</f>
        <v>17.000984028461129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2062</v>
      </c>
      <c r="X110" s="116">
        <v>2387</v>
      </c>
      <c r="Y110" s="116">
        <v>2534</v>
      </c>
      <c r="Z110" s="116">
        <v>2990</v>
      </c>
      <c r="AB110" s="113" t="str">
        <f>TEXT(Z110,"###,###")</f>
        <v>2,990</v>
      </c>
      <c r="AD110" s="134">
        <f>Z110/($Z$4)*100</f>
        <v>22.632654606010146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2842</v>
      </c>
      <c r="X111" s="116">
        <v>2878</v>
      </c>
      <c r="Y111" s="116">
        <v>2839</v>
      </c>
      <c r="Z111" s="116">
        <v>2979</v>
      </c>
      <c r="AB111" s="113" t="str">
        <f>TEXT(Z111,"###,###")</f>
        <v>2,979</v>
      </c>
      <c r="AD111" s="134">
        <f>Z111/($Z$4)*100</f>
        <v>22.549390659299068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11676</v>
      </c>
      <c r="X112" s="116">
        <v>12184</v>
      </c>
      <c r="Y112" s="116">
        <v>13517</v>
      </c>
      <c r="Z112" s="116">
        <v>13212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41.12</v>
      </c>
      <c r="W118" s="135">
        <v>41.19</v>
      </c>
      <c r="X118" s="135">
        <v>44.33</v>
      </c>
      <c r="Y118" s="135">
        <v>44.63</v>
      </c>
      <c r="Z118" s="135">
        <v>44.3</v>
      </c>
      <c r="AB118" s="113" t="str">
        <f>TEXT(Z118,"##.0")</f>
        <v>44.3</v>
      </c>
    </row>
    <row r="120" spans="19:32" x14ac:dyDescent="0.25">
      <c r="S120" s="105" t="s">
        <v>104</v>
      </c>
      <c r="T120" s="116"/>
      <c r="U120" s="116"/>
      <c r="V120" s="116">
        <v>5531</v>
      </c>
      <c r="W120" s="116">
        <v>5488</v>
      </c>
      <c r="X120" s="116">
        <v>5682</v>
      </c>
      <c r="Y120" s="116">
        <v>6191</v>
      </c>
      <c r="Z120" s="116">
        <v>6077</v>
      </c>
      <c r="AB120" s="113" t="str">
        <f>TEXT(Z120,"###,###")</f>
        <v>6,077</v>
      </c>
    </row>
    <row r="121" spans="19:32" x14ac:dyDescent="0.25">
      <c r="S121" s="105" t="s">
        <v>105</v>
      </c>
      <c r="T121" s="116"/>
      <c r="U121" s="116"/>
      <c r="V121" s="116">
        <v>1816</v>
      </c>
      <c r="W121" s="116">
        <v>1716</v>
      </c>
      <c r="X121" s="116">
        <v>1733</v>
      </c>
      <c r="Y121" s="116">
        <v>1981</v>
      </c>
      <c r="Z121" s="116">
        <v>1702</v>
      </c>
      <c r="AB121" s="113" t="str">
        <f>TEXT(Z121,"###,###")</f>
        <v>1,702</v>
      </c>
    </row>
    <row r="122" spans="19:32" x14ac:dyDescent="0.25">
      <c r="S122" s="105" t="s">
        <v>106</v>
      </c>
      <c r="T122" s="116"/>
      <c r="U122" s="116"/>
      <c r="V122" s="116">
        <v>907</v>
      </c>
      <c r="W122" s="116">
        <v>893</v>
      </c>
      <c r="X122" s="116">
        <v>954</v>
      </c>
      <c r="Y122" s="116">
        <v>1080</v>
      </c>
      <c r="Z122" s="116">
        <v>1036</v>
      </c>
      <c r="AB122" s="113" t="str">
        <f>TEXT(Z122,"###,###")</f>
        <v>1,036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6438</v>
      </c>
      <c r="W124" s="116">
        <v>6381</v>
      </c>
      <c r="X124" s="116">
        <v>6636</v>
      </c>
      <c r="Y124" s="116">
        <v>7271</v>
      </c>
      <c r="Z124" s="116">
        <v>7113</v>
      </c>
      <c r="AB124" s="113" t="str">
        <f>TEXT(Z124,"###,###")</f>
        <v>7,113</v>
      </c>
      <c r="AD124" s="131">
        <f>Z124/$Z$7*100</f>
        <v>80.673698536917314</v>
      </c>
    </row>
    <row r="125" spans="19:32" x14ac:dyDescent="0.25">
      <c r="S125" s="105" t="s">
        <v>108</v>
      </c>
      <c r="T125" s="116"/>
      <c r="U125" s="116"/>
      <c r="V125" s="116">
        <v>2723</v>
      </c>
      <c r="W125" s="116">
        <v>2609</v>
      </c>
      <c r="X125" s="116">
        <v>2687</v>
      </c>
      <c r="Y125" s="116">
        <v>3061</v>
      </c>
      <c r="Z125" s="116">
        <v>2738</v>
      </c>
      <c r="AB125" s="113" t="str">
        <f>TEXT(Z125,"###,###")</f>
        <v>2,738</v>
      </c>
      <c r="AD125" s="131">
        <f>Z125/$Z$7*100</f>
        <v>31.05364636497675</v>
      </c>
    </row>
    <row r="127" spans="19:32" x14ac:dyDescent="0.25">
      <c r="S127" s="105" t="s">
        <v>109</v>
      </c>
      <c r="T127" s="116"/>
      <c r="U127" s="116"/>
      <c r="V127" s="116">
        <v>4417</v>
      </c>
      <c r="W127" s="116">
        <v>4320</v>
      </c>
      <c r="X127" s="116">
        <v>4468</v>
      </c>
      <c r="Y127" s="116">
        <v>4936</v>
      </c>
      <c r="Z127" s="116">
        <v>4657</v>
      </c>
      <c r="AB127" s="113" t="str">
        <f>TEXT(Z127,"###,###")</f>
        <v>4,657</v>
      </c>
      <c r="AD127" s="131">
        <f>Z127/$Z$7*100</f>
        <v>52.81841896336622</v>
      </c>
    </row>
    <row r="128" spans="19:32" x14ac:dyDescent="0.25">
      <c r="S128" s="105" t="s">
        <v>110</v>
      </c>
      <c r="T128" s="116"/>
      <c r="U128" s="116"/>
      <c r="V128" s="116">
        <v>3843</v>
      </c>
      <c r="W128" s="116">
        <v>3781</v>
      </c>
      <c r="X128" s="116">
        <v>3901</v>
      </c>
      <c r="Y128" s="116">
        <v>4315</v>
      </c>
      <c r="Z128" s="116">
        <v>4163</v>
      </c>
      <c r="AB128" s="113" t="str">
        <f>TEXT(Z128,"###,###")</f>
        <v>4,163</v>
      </c>
      <c r="AD128" s="131">
        <f>Z128/$Z$7*100</f>
        <v>47.215606215265964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67A700B-A61E-4EC5-913C-2B7CFC0B89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909D400D-3BEF-43D7-9818-AC77B64FEF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A6DF8A56-B046-4A4F-B946-04EC3F7E72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50174364-B5F5-4456-A3AB-5646A03CED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E1250-095D-497C-AE55-1E1570C48A4D}">
  <sheetPr codeName="Sheet8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Darebin</v>
      </c>
      <c r="T1" s="103"/>
      <c r="U1" s="103"/>
      <c r="V1" s="103"/>
      <c r="W1" s="103"/>
      <c r="X1" s="103"/>
      <c r="Y1" s="104" t="str">
        <f>Y3</f>
        <v>8.18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129</v>
      </c>
      <c r="Y3" s="109" t="s">
        <v>227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8.18 Darebin,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117835</v>
      </c>
      <c r="W4" s="112">
        <v>120312</v>
      </c>
      <c r="X4" s="112">
        <v>127510</v>
      </c>
      <c r="Y4" s="112">
        <v>132765</v>
      </c>
      <c r="Z4" s="112">
        <v>137907</v>
      </c>
      <c r="AB4" s="113" t="str">
        <f>TEXT(Z4,"###,###")</f>
        <v>137,907</v>
      </c>
      <c r="AD4" s="114">
        <f>Z4/Y4-1</f>
        <v>3.873008699581959E-2</v>
      </c>
      <c r="AF4" s="114">
        <f>Z4/V4-1</f>
        <v>0.17033988203844364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58725</v>
      </c>
      <c r="W5" s="112">
        <v>59891</v>
      </c>
      <c r="X5" s="112">
        <v>63602</v>
      </c>
      <c r="Y5" s="112">
        <v>66108</v>
      </c>
      <c r="Z5" s="112">
        <v>68191</v>
      </c>
      <c r="AB5" s="113" t="str">
        <f>TEXT(Z5,"###,###")</f>
        <v>68,191</v>
      </c>
      <c r="AD5" s="114">
        <f t="shared" ref="AD5:AD9" si="0">Z5/Y5-1</f>
        <v>3.1509045803836067E-2</v>
      </c>
      <c r="AF5" s="114">
        <f t="shared" ref="AF5:AF9" si="1">Z5/V5-1</f>
        <v>0.16119199659429539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59110</v>
      </c>
      <c r="W6" s="112">
        <v>60421</v>
      </c>
      <c r="X6" s="112">
        <v>63908</v>
      </c>
      <c r="Y6" s="112">
        <v>66655</v>
      </c>
      <c r="Z6" s="112">
        <v>69715</v>
      </c>
      <c r="AB6" s="113" t="str">
        <f>TEXT(Z6,"###,###")</f>
        <v>69,715</v>
      </c>
      <c r="AD6" s="114">
        <f t="shared" si="0"/>
        <v>4.5908033905933454E-2</v>
      </c>
      <c r="AF6" s="114">
        <f t="shared" si="1"/>
        <v>0.17941126712908129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81980</v>
      </c>
      <c r="W7" s="112">
        <v>83985</v>
      </c>
      <c r="X7" s="112">
        <v>87086</v>
      </c>
      <c r="Y7" s="112">
        <v>90233</v>
      </c>
      <c r="Z7" s="112">
        <v>92722</v>
      </c>
      <c r="AB7" s="113" t="str">
        <f>TEXT(Z7,"###,###")</f>
        <v>92,722</v>
      </c>
      <c r="AD7" s="114">
        <f t="shared" si="0"/>
        <v>2.7584143273525097E-2</v>
      </c>
      <c r="AF7" s="114">
        <f t="shared" si="1"/>
        <v>0.1310319590143938</v>
      </c>
    </row>
    <row r="8" spans="1:32" ht="17.25" customHeight="1" x14ac:dyDescent="0.25">
      <c r="A8" s="68" t="s">
        <v>13</v>
      </c>
      <c r="B8" s="69"/>
      <c r="C8" s="31"/>
      <c r="D8" s="70" t="str">
        <f>AB4</f>
        <v>137,907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92,722</v>
      </c>
      <c r="P8" s="71"/>
      <c r="S8" s="111" t="s">
        <v>87</v>
      </c>
      <c r="T8" s="112"/>
      <c r="U8" s="112"/>
      <c r="V8" s="112">
        <v>40305.5</v>
      </c>
      <c r="W8" s="112">
        <v>41954.33</v>
      </c>
      <c r="X8" s="112">
        <v>42640</v>
      </c>
      <c r="Y8" s="112">
        <v>44037.47</v>
      </c>
      <c r="Z8" s="112">
        <v>44892</v>
      </c>
      <c r="AB8" s="113" t="str">
        <f>TEXT(Z8,"$###,###")</f>
        <v>$44,892</v>
      </c>
      <c r="AD8" s="114">
        <f t="shared" si="0"/>
        <v>1.940461157282658E-2</v>
      </c>
      <c r="AF8" s="114">
        <f t="shared" si="1"/>
        <v>0.11379340288546236</v>
      </c>
    </row>
    <row r="9" spans="1:32" x14ac:dyDescent="0.25">
      <c r="A9" s="32" t="s">
        <v>15</v>
      </c>
      <c r="B9" s="75"/>
      <c r="C9" s="76"/>
      <c r="D9" s="77">
        <f>AD104</f>
        <v>74.469026227820194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50.285800565130181</v>
      </c>
      <c r="P9" s="78" t="s">
        <v>88</v>
      </c>
      <c r="S9" s="111" t="s">
        <v>7</v>
      </c>
      <c r="T9" s="112"/>
      <c r="U9" s="112"/>
      <c r="V9" s="112">
        <v>4451872589</v>
      </c>
      <c r="W9" s="112">
        <v>4757335196</v>
      </c>
      <c r="X9" s="112">
        <v>5099950566</v>
      </c>
      <c r="Y9" s="112">
        <v>5494237909</v>
      </c>
      <c r="Z9" s="112">
        <v>5913898309</v>
      </c>
      <c r="AB9" s="113" t="str">
        <f>TEXT(Z9/1000000,"$#,###.0")&amp;" mil"</f>
        <v>$5,913.9 mil</v>
      </c>
      <c r="AD9" s="114">
        <f t="shared" si="0"/>
        <v>7.6381912642072392E-2</v>
      </c>
      <c r="AF9" s="114">
        <f t="shared" si="1"/>
        <v>0.32840690985013277</v>
      </c>
    </row>
    <row r="10" spans="1:32" x14ac:dyDescent="0.25">
      <c r="A10" s="32" t="s">
        <v>18</v>
      </c>
      <c r="B10" s="75"/>
      <c r="C10" s="76"/>
      <c r="D10" s="77">
        <f>AD105</f>
        <v>18.546556737511509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49.716356420267033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93.543064213455267</v>
      </c>
      <c r="P11" s="78" t="s">
        <v>88</v>
      </c>
      <c r="S11" s="111" t="s">
        <v>30</v>
      </c>
      <c r="T11" s="116"/>
      <c r="U11" s="116"/>
      <c r="V11" s="116">
        <v>106074</v>
      </c>
      <c r="W11" s="116">
        <v>107874</v>
      </c>
      <c r="X11" s="116">
        <v>114152</v>
      </c>
      <c r="Y11" s="116">
        <v>118571</v>
      </c>
      <c r="Z11" s="116">
        <v>123074</v>
      </c>
    </row>
    <row r="12" spans="1:32" ht="28.5" customHeight="1" x14ac:dyDescent="0.25">
      <c r="A12" s="32" t="s">
        <v>20</v>
      </c>
      <c r="B12" s="76"/>
      <c r="C12" s="76"/>
      <c r="D12" s="77">
        <f>AD108</f>
        <v>14.652628220467417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15.994046720303704</v>
      </c>
      <c r="P12" s="78" t="s">
        <v>88</v>
      </c>
      <c r="S12" s="111" t="s">
        <v>31</v>
      </c>
      <c r="T12" s="116"/>
      <c r="U12" s="116"/>
      <c r="V12" s="116">
        <v>11761</v>
      </c>
      <c r="W12" s="116">
        <v>12438</v>
      </c>
      <c r="X12" s="116">
        <v>13358</v>
      </c>
      <c r="Y12" s="116">
        <v>14194</v>
      </c>
      <c r="Z12" s="116">
        <v>14837</v>
      </c>
    </row>
    <row r="13" spans="1:32" ht="15" customHeight="1" x14ac:dyDescent="0.25">
      <c r="A13" s="32" t="s">
        <v>21</v>
      </c>
      <c r="B13" s="76"/>
      <c r="C13" s="76"/>
      <c r="D13" s="77">
        <f>AD109</f>
        <v>12.28146504528414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38.9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22.655122655122657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18.877121842848823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43.4263670444575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81.122878157151177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675</v>
      </c>
      <c r="Z15" s="116">
        <v>610</v>
      </c>
      <c r="AB15" s="121">
        <f t="shared" ref="AB15:AB34" si="2">IF(Z15="np",0,Z15/$Z$34)</f>
        <v>4.4231745341164527E-3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129</v>
      </c>
      <c r="Z16" s="116">
        <v>138</v>
      </c>
      <c r="AB16" s="121">
        <f t="shared" si="2"/>
        <v>1.000652599521427E-3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6158</v>
      </c>
      <c r="Z17" s="116">
        <v>6111</v>
      </c>
      <c r="AB17" s="121">
        <f t="shared" si="2"/>
        <v>4.4311507504894494E-2</v>
      </c>
    </row>
    <row r="18" spans="1:28" x14ac:dyDescent="0.25">
      <c r="A18" s="67" t="str">
        <f>$S$1&amp;" ("&amp;$V$2&amp;" to "&amp;$Z$2&amp;")"</f>
        <v>Darebin (2014-15 to 2018-19)</v>
      </c>
      <c r="B18" s="67"/>
      <c r="C18" s="67"/>
      <c r="D18" s="67"/>
      <c r="E18" s="67"/>
      <c r="F18" s="67"/>
      <c r="G18" s="67" t="str">
        <f>$S$1&amp;" ("&amp;$V$2&amp;" to "&amp;$Z$2&amp;")"</f>
        <v>Darebin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800</v>
      </c>
      <c r="Z18" s="116">
        <v>837</v>
      </c>
      <c r="AB18" s="121">
        <f t="shared" si="2"/>
        <v>6.0691755492712635E-3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6325</v>
      </c>
      <c r="Z19" s="116">
        <v>6610</v>
      </c>
      <c r="AB19" s="121">
        <f t="shared" si="2"/>
        <v>4.7929809295917628E-2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4619</v>
      </c>
      <c r="Z20" s="116">
        <v>4753</v>
      </c>
      <c r="AB20" s="121">
        <f t="shared" si="2"/>
        <v>3.4464505837140162E-2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10882</v>
      </c>
      <c r="Z21" s="116">
        <v>10920</v>
      </c>
      <c r="AB21" s="121">
        <f t="shared" si="2"/>
        <v>7.9182075266478136E-2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10652</v>
      </c>
      <c r="Z22" s="116">
        <v>11069</v>
      </c>
      <c r="AB22" s="121">
        <f t="shared" si="2"/>
        <v>8.026249002972953E-2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4158</v>
      </c>
      <c r="Z23" s="116">
        <v>4247</v>
      </c>
      <c r="AB23" s="121">
        <f t="shared" si="2"/>
        <v>3.0795446305561597E-2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3690</v>
      </c>
      <c r="Z24" s="116">
        <v>3940</v>
      </c>
      <c r="AB24" s="121">
        <f t="shared" si="2"/>
        <v>2.8569356826916106E-2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5398</v>
      </c>
      <c r="Z25" s="116">
        <v>5524</v>
      </c>
      <c r="AB25" s="121">
        <f t="shared" si="2"/>
        <v>4.0055108404031613E-2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2055</v>
      </c>
      <c r="Z26" s="116">
        <v>2060</v>
      </c>
      <c r="AB26" s="121">
        <f t="shared" si="2"/>
        <v>1.4937277934885069E-2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13547</v>
      </c>
      <c r="Z27" s="116">
        <v>14508</v>
      </c>
      <c r="AB27" s="121">
        <f t="shared" si="2"/>
        <v>0.10519904285403524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13607</v>
      </c>
      <c r="Z28" s="116">
        <v>14503</v>
      </c>
      <c r="AB28" s="121">
        <f t="shared" si="2"/>
        <v>0.10516278732506708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7095</v>
      </c>
      <c r="Z29" s="116">
        <v>10750</v>
      </c>
      <c r="AB29" s="121">
        <f t="shared" si="2"/>
        <v>7.7949387281560437E-2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13862</v>
      </c>
      <c r="Z30" s="116">
        <v>11630</v>
      </c>
      <c r="AB30" s="121">
        <f t="shared" si="2"/>
        <v>8.4330360379957947E-2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15140</v>
      </c>
      <c r="Z31" s="116">
        <v>16105</v>
      </c>
      <c r="AB31" s="121">
        <f t="shared" si="2"/>
        <v>0.11677905880646798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4462</v>
      </c>
      <c r="Z32" s="116">
        <v>4831</v>
      </c>
      <c r="AB32" s="121">
        <f t="shared" si="2"/>
        <v>3.5030092089043577E-2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4500</v>
      </c>
      <c r="Z33" s="116">
        <v>4834</v>
      </c>
      <c r="AB33" s="121">
        <f t="shared" si="2"/>
        <v>3.5051845406424482E-2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132765</v>
      </c>
      <c r="Z34" s="124">
        <v>137910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75222</v>
      </c>
      <c r="AB37" s="136">
        <f>Z37/Z40*100</f>
        <v>81.122878157151177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17504</v>
      </c>
      <c r="AB38" s="136">
        <f>Z38/Z40*100</f>
        <v>18.877121842848823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92726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15</v>
      </c>
      <c r="X44" s="116">
        <v>13</v>
      </c>
      <c r="Y44" s="116">
        <v>7</v>
      </c>
      <c r="Z44" s="116">
        <v>7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565</v>
      </c>
      <c r="X45" s="116">
        <v>563</v>
      </c>
      <c r="Y45" s="116">
        <v>531</v>
      </c>
      <c r="Z45" s="116">
        <v>597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2048</v>
      </c>
      <c r="X46" s="116">
        <v>2328</v>
      </c>
      <c r="Y46" s="116">
        <v>2506</v>
      </c>
      <c r="Z46" s="116">
        <v>2691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5534</v>
      </c>
      <c r="X47" s="116">
        <v>5989</v>
      </c>
      <c r="Y47" s="116">
        <v>6348</v>
      </c>
      <c r="Z47" s="116">
        <v>6641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10032</v>
      </c>
      <c r="X48" s="116">
        <v>10724</v>
      </c>
      <c r="Y48" s="116">
        <v>11033</v>
      </c>
      <c r="Z48" s="116">
        <v>11676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Darebin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9977</v>
      </c>
      <c r="X49" s="116">
        <v>10532</v>
      </c>
      <c r="Y49" s="116">
        <v>10968</v>
      </c>
      <c r="Z49" s="116">
        <v>11086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7607</v>
      </c>
      <c r="X50" s="116">
        <v>8166</v>
      </c>
      <c r="Y50" s="116">
        <v>8558</v>
      </c>
      <c r="Z50" s="116">
        <v>9003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6509</v>
      </c>
      <c r="X51" s="116">
        <v>6591</v>
      </c>
      <c r="Y51" s="116">
        <v>6694</v>
      </c>
      <c r="Z51" s="116">
        <v>6763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5697</v>
      </c>
      <c r="X52" s="116">
        <v>6202</v>
      </c>
      <c r="Y52" s="116">
        <v>6271</v>
      </c>
      <c r="Z52" s="116">
        <v>6306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4390</v>
      </c>
      <c r="X53" s="116">
        <v>4616</v>
      </c>
      <c r="Y53" s="116">
        <v>4776</v>
      </c>
      <c r="Z53" s="116">
        <v>4790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3562</v>
      </c>
      <c r="X54" s="116">
        <v>3635</v>
      </c>
      <c r="Y54" s="116">
        <v>3811</v>
      </c>
      <c r="Z54" s="116">
        <v>3922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2198</v>
      </c>
      <c r="X55" s="116">
        <v>2332</v>
      </c>
      <c r="Y55" s="116">
        <v>2538</v>
      </c>
      <c r="Z55" s="116">
        <v>2697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1002</v>
      </c>
      <c r="X56" s="116">
        <v>1094</v>
      </c>
      <c r="Y56" s="116">
        <v>1107</v>
      </c>
      <c r="Z56" s="116">
        <v>1183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365</v>
      </c>
      <c r="X57" s="116">
        <v>421</v>
      </c>
      <c r="Y57" s="116">
        <v>420</v>
      </c>
      <c r="Z57" s="116">
        <v>454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195</v>
      </c>
      <c r="X58" s="116">
        <v>197</v>
      </c>
      <c r="Y58" s="116">
        <v>188</v>
      </c>
      <c r="Z58" s="116">
        <v>195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126</v>
      </c>
      <c r="X59" s="116">
        <v>126</v>
      </c>
      <c r="Y59" s="116">
        <v>119</v>
      </c>
      <c r="Z59" s="116">
        <v>113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74</v>
      </c>
      <c r="X60" s="116">
        <v>70</v>
      </c>
      <c r="Y60" s="116">
        <v>78</v>
      </c>
      <c r="Z60" s="116">
        <v>71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59891</v>
      </c>
      <c r="X61" s="116">
        <v>63602</v>
      </c>
      <c r="Y61" s="116">
        <v>66108</v>
      </c>
      <c r="Z61" s="116">
        <v>68195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18</v>
      </c>
      <c r="X63" s="116">
        <v>16</v>
      </c>
      <c r="Y63" s="116">
        <v>18</v>
      </c>
      <c r="Z63" s="116">
        <v>24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Darebin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662</v>
      </c>
      <c r="X64" s="116">
        <v>738</v>
      </c>
      <c r="Y64" s="116">
        <v>749</v>
      </c>
      <c r="Z64" s="116">
        <v>790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2397</v>
      </c>
      <c r="X65" s="116">
        <v>2534</v>
      </c>
      <c r="Y65" s="116">
        <v>2523</v>
      </c>
      <c r="Z65" s="116">
        <v>2686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5908</v>
      </c>
      <c r="X66" s="116">
        <v>6602</v>
      </c>
      <c r="Y66" s="116">
        <v>6713</v>
      </c>
      <c r="Z66" s="116">
        <v>7042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10140</v>
      </c>
      <c r="X67" s="116">
        <v>10774</v>
      </c>
      <c r="Y67" s="116">
        <v>11558</v>
      </c>
      <c r="Z67" s="116">
        <v>12105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9569</v>
      </c>
      <c r="X68" s="116">
        <v>10061</v>
      </c>
      <c r="Y68" s="116">
        <v>10462</v>
      </c>
      <c r="Z68" s="116">
        <v>11151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7642</v>
      </c>
      <c r="X69" s="116">
        <v>7966</v>
      </c>
      <c r="Y69" s="116">
        <v>8414</v>
      </c>
      <c r="Z69" s="116">
        <v>8767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6288</v>
      </c>
      <c r="X70" s="116">
        <v>6406</v>
      </c>
      <c r="Y70" s="116">
        <v>6668</v>
      </c>
      <c r="Z70" s="116">
        <v>6902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6050</v>
      </c>
      <c r="X71" s="116">
        <v>6295</v>
      </c>
      <c r="Y71" s="116">
        <v>6387</v>
      </c>
      <c r="Z71" s="116">
        <v>6356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4694</v>
      </c>
      <c r="X72" s="116">
        <v>4962</v>
      </c>
      <c r="Y72" s="116">
        <v>5057</v>
      </c>
      <c r="Z72" s="116">
        <v>5373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3506</v>
      </c>
      <c r="X73" s="116">
        <v>3722</v>
      </c>
      <c r="Y73" s="116">
        <v>3943</v>
      </c>
      <c r="Z73" s="116">
        <v>4147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2045</v>
      </c>
      <c r="X74" s="116">
        <v>2267</v>
      </c>
      <c r="Y74" s="116">
        <v>2348</v>
      </c>
      <c r="Z74" s="116">
        <v>2601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857</v>
      </c>
      <c r="X75" s="116">
        <v>881</v>
      </c>
      <c r="Y75" s="116">
        <v>976</v>
      </c>
      <c r="Z75" s="116">
        <v>1054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277</v>
      </c>
      <c r="X76" s="116">
        <v>314</v>
      </c>
      <c r="Y76" s="116">
        <v>360</v>
      </c>
      <c r="Z76" s="116">
        <v>360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166</v>
      </c>
      <c r="X77" s="116">
        <v>148</v>
      </c>
      <c r="Y77" s="116">
        <v>143</v>
      </c>
      <c r="Z77" s="116">
        <v>153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98</v>
      </c>
      <c r="X78" s="116">
        <v>117</v>
      </c>
      <c r="Y78" s="116">
        <v>94</v>
      </c>
      <c r="Z78" s="116">
        <v>97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108</v>
      </c>
      <c r="X79" s="116">
        <v>105</v>
      </c>
      <c r="Y79" s="116">
        <v>114</v>
      </c>
      <c r="Z79" s="116">
        <v>105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60421</v>
      </c>
      <c r="X80" s="116">
        <v>63908</v>
      </c>
      <c r="Y80" s="116">
        <v>66655</v>
      </c>
      <c r="Z80" s="116">
        <v>69715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Darebin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4956</v>
      </c>
      <c r="X83" s="116">
        <v>5243</v>
      </c>
      <c r="Y83" s="116">
        <v>5540</v>
      </c>
      <c r="Z83" s="116">
        <v>5657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8903</v>
      </c>
      <c r="X84" s="116">
        <v>9426</v>
      </c>
      <c r="Y84" s="116">
        <v>9933</v>
      </c>
      <c r="Z84" s="116">
        <v>10418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137,907</v>
      </c>
      <c r="D85" s="100">
        <f t="shared" ref="D85:D90" si="4">AD4</f>
        <v>3.873008699581959E-2</v>
      </c>
      <c r="E85" s="101">
        <f t="shared" ref="E85:E90" si="5">AD4</f>
        <v>3.873008699581959E-2</v>
      </c>
      <c r="F85" s="100">
        <f t="shared" ref="F85:F90" si="6">AF4</f>
        <v>0.17033988203844364</v>
      </c>
      <c r="G85" s="101">
        <f t="shared" ref="G85:G90" si="7">AF4</f>
        <v>0.17033988203844364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5500</v>
      </c>
      <c r="X85" s="116">
        <v>5733</v>
      </c>
      <c r="Y85" s="116">
        <v>6009</v>
      </c>
      <c r="Z85" s="116">
        <v>6043</v>
      </c>
    </row>
    <row r="86" spans="1:30" ht="15" customHeight="1" x14ac:dyDescent="0.25">
      <c r="A86" s="102" t="s">
        <v>4</v>
      </c>
      <c r="B86" s="51"/>
      <c r="C86" s="61" t="str">
        <f t="shared" si="3"/>
        <v>68,191</v>
      </c>
      <c r="D86" s="100">
        <f t="shared" si="4"/>
        <v>3.1509045803836067E-2</v>
      </c>
      <c r="E86" s="101">
        <f t="shared" si="5"/>
        <v>3.1509045803836067E-2</v>
      </c>
      <c r="F86" s="100">
        <f t="shared" si="6"/>
        <v>0.16119199659429539</v>
      </c>
      <c r="G86" s="101">
        <f t="shared" si="7"/>
        <v>0.16119199659429539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2504</v>
      </c>
      <c r="X86" s="116">
        <v>2664</v>
      </c>
      <c r="Y86" s="116">
        <v>2872</v>
      </c>
      <c r="Z86" s="116">
        <v>2938</v>
      </c>
    </row>
    <row r="87" spans="1:30" ht="15" customHeight="1" x14ac:dyDescent="0.25">
      <c r="A87" s="102" t="s">
        <v>5</v>
      </c>
      <c r="B87" s="51"/>
      <c r="C87" s="61" t="str">
        <f t="shared" si="3"/>
        <v>69,715</v>
      </c>
      <c r="D87" s="100">
        <f t="shared" si="4"/>
        <v>4.5908033905933454E-2</v>
      </c>
      <c r="E87" s="101">
        <f t="shared" si="5"/>
        <v>4.5908033905933454E-2</v>
      </c>
      <c r="F87" s="100">
        <f t="shared" si="6"/>
        <v>0.17941126712908129</v>
      </c>
      <c r="G87" s="101">
        <f t="shared" si="7"/>
        <v>0.17941126712908129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2719</v>
      </c>
      <c r="X87" s="116">
        <v>3003</v>
      </c>
      <c r="Y87" s="116">
        <v>3100</v>
      </c>
      <c r="Z87" s="116">
        <v>3188</v>
      </c>
    </row>
    <row r="88" spans="1:30" ht="15" customHeight="1" x14ac:dyDescent="0.25">
      <c r="A88" s="51" t="s">
        <v>6</v>
      </c>
      <c r="B88" s="51"/>
      <c r="C88" s="61" t="str">
        <f t="shared" si="3"/>
        <v>92,722</v>
      </c>
      <c r="D88" s="100">
        <f t="shared" si="4"/>
        <v>2.7584143273525097E-2</v>
      </c>
      <c r="E88" s="101">
        <f t="shared" si="5"/>
        <v>2.7584143273525097E-2</v>
      </c>
      <c r="F88" s="100">
        <f t="shared" si="6"/>
        <v>0.1310319590143938</v>
      </c>
      <c r="G88" s="101">
        <f t="shared" si="7"/>
        <v>0.1310319590143938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2308</v>
      </c>
      <c r="X88" s="116">
        <v>2398</v>
      </c>
      <c r="Y88" s="116">
        <v>2572</v>
      </c>
      <c r="Z88" s="116">
        <v>2615</v>
      </c>
    </row>
    <row r="89" spans="1:30" ht="15" customHeight="1" x14ac:dyDescent="0.25">
      <c r="A89" s="51" t="s">
        <v>102</v>
      </c>
      <c r="B89" s="51"/>
      <c r="C89" s="61" t="str">
        <f t="shared" si="3"/>
        <v>$44,892</v>
      </c>
      <c r="D89" s="100">
        <f t="shared" si="4"/>
        <v>1.940461157282658E-2</v>
      </c>
      <c r="E89" s="101">
        <f t="shared" si="5"/>
        <v>1.940461157282658E-2</v>
      </c>
      <c r="F89" s="100">
        <f t="shared" si="6"/>
        <v>0.11379340288546236</v>
      </c>
      <c r="G89" s="101">
        <f t="shared" si="7"/>
        <v>0.11379340288546236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2189</v>
      </c>
      <c r="X89" s="116">
        <v>2267</v>
      </c>
      <c r="Y89" s="116">
        <v>2370</v>
      </c>
      <c r="Z89" s="116">
        <v>2407</v>
      </c>
    </row>
    <row r="90" spans="1:30" ht="15" customHeight="1" x14ac:dyDescent="0.25">
      <c r="A90" s="51" t="s">
        <v>7</v>
      </c>
      <c r="B90" s="51"/>
      <c r="C90" s="61" t="str">
        <f t="shared" si="3"/>
        <v>$5,913.9 mil</v>
      </c>
      <c r="D90" s="100">
        <f t="shared" si="4"/>
        <v>7.6381912642072392E-2</v>
      </c>
      <c r="E90" s="101">
        <f t="shared" si="5"/>
        <v>7.6381912642072392E-2</v>
      </c>
      <c r="F90" s="100">
        <f t="shared" si="6"/>
        <v>0.32840690985013277</v>
      </c>
      <c r="G90" s="101">
        <f t="shared" si="7"/>
        <v>0.32840690985013277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3718</v>
      </c>
      <c r="X90" s="116">
        <v>3894</v>
      </c>
      <c r="Y90" s="116">
        <v>4188</v>
      </c>
      <c r="Z90" s="116">
        <v>4303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42507</v>
      </c>
      <c r="X91" s="116">
        <v>44034</v>
      </c>
      <c r="Y91" s="116">
        <v>45558</v>
      </c>
      <c r="Z91" s="116">
        <v>46621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3919</v>
      </c>
      <c r="X93" s="116">
        <v>4288</v>
      </c>
      <c r="Y93" s="116">
        <v>4576</v>
      </c>
      <c r="Z93" s="116">
        <v>4796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11347</v>
      </c>
      <c r="X94" s="116">
        <v>11957</v>
      </c>
      <c r="Y94" s="116">
        <v>12711</v>
      </c>
      <c r="Z94" s="116">
        <v>13293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1236</v>
      </c>
      <c r="X95" s="116">
        <v>1310</v>
      </c>
      <c r="Y95" s="116">
        <v>1429</v>
      </c>
      <c r="Z95" s="116">
        <v>1483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4449</v>
      </c>
      <c r="X96" s="116">
        <v>4688</v>
      </c>
      <c r="Y96" s="116">
        <v>5120</v>
      </c>
      <c r="Z96" s="116">
        <v>5398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6500</v>
      </c>
      <c r="X97" s="116">
        <v>7203</v>
      </c>
      <c r="Y97" s="116">
        <v>7384</v>
      </c>
      <c r="Z97" s="116">
        <v>7539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3401</v>
      </c>
      <c r="X98" s="116">
        <v>3540</v>
      </c>
      <c r="Y98" s="116">
        <v>3701</v>
      </c>
      <c r="Z98" s="116">
        <v>3718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294</v>
      </c>
      <c r="X99" s="116">
        <v>341</v>
      </c>
      <c r="Y99" s="116">
        <v>355</v>
      </c>
      <c r="Z99" s="116">
        <v>349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1857</v>
      </c>
      <c r="X100" s="116">
        <v>1968</v>
      </c>
      <c r="Y100" s="116">
        <v>2066</v>
      </c>
      <c r="Z100" s="116">
        <v>2112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41478</v>
      </c>
      <c r="X101" s="116">
        <v>43052</v>
      </c>
      <c r="Y101" s="116">
        <v>44673</v>
      </c>
      <c r="Z101" s="116">
        <v>46098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85561</v>
      </c>
      <c r="X104" s="116">
        <v>94045</v>
      </c>
      <c r="Y104" s="116">
        <v>98738</v>
      </c>
      <c r="Z104" s="116">
        <v>102698</v>
      </c>
      <c r="AB104" s="113" t="str">
        <f>TEXT(Z104,"###,###")</f>
        <v>102,698</v>
      </c>
      <c r="AD104" s="134">
        <f>Z104/($Z$4)*100</f>
        <v>74.469026227820194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23939</v>
      </c>
      <c r="X105" s="116">
        <v>23881</v>
      </c>
      <c r="Y105" s="116">
        <v>24157</v>
      </c>
      <c r="Z105" s="116">
        <v>25577</v>
      </c>
      <c r="AB105" s="113" t="str">
        <f>TEXT(Z105,"###,###")</f>
        <v>25,577</v>
      </c>
      <c r="AD105" s="134">
        <f>Z105/($Z$4)*100</f>
        <v>18.546556737511509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109500</v>
      </c>
      <c r="X106" s="124">
        <v>117926</v>
      </c>
      <c r="Y106" s="124">
        <v>122895</v>
      </c>
      <c r="Z106" s="124">
        <v>128275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15609</v>
      </c>
      <c r="X108" s="116">
        <v>17655</v>
      </c>
      <c r="Y108" s="116">
        <v>21606</v>
      </c>
      <c r="Z108" s="116">
        <v>20207</v>
      </c>
      <c r="AB108" s="113" t="str">
        <f>TEXT(Z108,"###,###")</f>
        <v>20,207</v>
      </c>
      <c r="AD108" s="134">
        <f>Z108/($Z$4)*100</f>
        <v>14.652628220467417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15856</v>
      </c>
      <c r="X109" s="116">
        <v>16720</v>
      </c>
      <c r="Y109" s="116">
        <v>16964</v>
      </c>
      <c r="Z109" s="116">
        <v>16937</v>
      </c>
      <c r="AB109" s="113" t="str">
        <f>TEXT(Z109,"###,###")</f>
        <v>16,937</v>
      </c>
      <c r="AD109" s="134">
        <f>Z109/($Z$4)*100</f>
        <v>12.28146504528414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26317</v>
      </c>
      <c r="X110" s="116">
        <v>28190</v>
      </c>
      <c r="Y110" s="116">
        <v>27950</v>
      </c>
      <c r="Z110" s="116">
        <v>31243</v>
      </c>
      <c r="AB110" s="113" t="str">
        <f>TEXT(Z110,"###,###")</f>
        <v>31,243</v>
      </c>
      <c r="AD110" s="134">
        <f>Z110/($Z$4)*100</f>
        <v>22.655122655122657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51718</v>
      </c>
      <c r="X111" s="116">
        <v>55361</v>
      </c>
      <c r="Y111" s="116">
        <v>56375</v>
      </c>
      <c r="Z111" s="116">
        <v>59888</v>
      </c>
      <c r="AB111" s="113" t="str">
        <f>TEXT(Z111,"###,###")</f>
        <v>59,888</v>
      </c>
      <c r="AD111" s="134">
        <f>Z111/($Z$4)*100</f>
        <v>43.4263670444575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120312</v>
      </c>
      <c r="X112" s="116">
        <v>127510</v>
      </c>
      <c r="Y112" s="116">
        <v>132765</v>
      </c>
      <c r="Z112" s="116">
        <v>137906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36.869999999999997</v>
      </c>
      <c r="W118" s="135">
        <v>40.92</v>
      </c>
      <c r="X118" s="135">
        <v>38.92</v>
      </c>
      <c r="Y118" s="135">
        <v>38.92</v>
      </c>
      <c r="Z118" s="135">
        <v>38.880000000000003</v>
      </c>
      <c r="AB118" s="113" t="str">
        <f>TEXT(Z118,"##.0")</f>
        <v>38.9</v>
      </c>
    </row>
    <row r="120" spans="19:32" x14ac:dyDescent="0.25">
      <c r="S120" s="105" t="s">
        <v>104</v>
      </c>
      <c r="T120" s="116"/>
      <c r="U120" s="116"/>
      <c r="V120" s="116">
        <v>70219</v>
      </c>
      <c r="W120" s="116">
        <v>71547</v>
      </c>
      <c r="X120" s="116">
        <v>73728</v>
      </c>
      <c r="Y120" s="116">
        <v>76039</v>
      </c>
      <c r="Z120" s="116">
        <v>77894</v>
      </c>
      <c r="AB120" s="113" t="str">
        <f>TEXT(Z120,"###,###")</f>
        <v>77,894</v>
      </c>
    </row>
    <row r="121" spans="19:32" x14ac:dyDescent="0.25">
      <c r="S121" s="105" t="s">
        <v>105</v>
      </c>
      <c r="T121" s="116"/>
      <c r="U121" s="116"/>
      <c r="V121" s="116">
        <v>5322</v>
      </c>
      <c r="W121" s="116">
        <v>5477</v>
      </c>
      <c r="X121" s="116">
        <v>5664</v>
      </c>
      <c r="Y121" s="116">
        <v>5807</v>
      </c>
      <c r="Z121" s="116">
        <v>5989</v>
      </c>
      <c r="AB121" s="113" t="str">
        <f>TEXT(Z121,"###,###")</f>
        <v>5,989</v>
      </c>
    </row>
    <row r="122" spans="19:32" x14ac:dyDescent="0.25">
      <c r="S122" s="105" t="s">
        <v>106</v>
      </c>
      <c r="T122" s="116"/>
      <c r="U122" s="116"/>
      <c r="V122" s="116">
        <v>6439</v>
      </c>
      <c r="W122" s="116">
        <v>6957</v>
      </c>
      <c r="X122" s="116">
        <v>7694</v>
      </c>
      <c r="Y122" s="116">
        <v>8385</v>
      </c>
      <c r="Z122" s="116">
        <v>8841</v>
      </c>
      <c r="AB122" s="113" t="str">
        <f>TEXT(Z122,"###,###")</f>
        <v>8,841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76658</v>
      </c>
      <c r="W124" s="116">
        <v>78504</v>
      </c>
      <c r="X124" s="116">
        <v>81422</v>
      </c>
      <c r="Y124" s="116">
        <v>84424</v>
      </c>
      <c r="Z124" s="116">
        <v>86735</v>
      </c>
      <c r="AB124" s="113" t="str">
        <f>TEXT(Z124,"###,###")</f>
        <v>86,735</v>
      </c>
      <c r="AD124" s="131">
        <f>Z124/$Z$7*100</f>
        <v>93.543064213455267</v>
      </c>
    </row>
    <row r="125" spans="19:32" x14ac:dyDescent="0.25">
      <c r="S125" s="105" t="s">
        <v>108</v>
      </c>
      <c r="T125" s="116"/>
      <c r="U125" s="116"/>
      <c r="V125" s="116">
        <v>11761</v>
      </c>
      <c r="W125" s="116">
        <v>12434</v>
      </c>
      <c r="X125" s="116">
        <v>13358</v>
      </c>
      <c r="Y125" s="116">
        <v>14192</v>
      </c>
      <c r="Z125" s="116">
        <v>14830</v>
      </c>
      <c r="AB125" s="113" t="str">
        <f>TEXT(Z125,"###,###")</f>
        <v>14,830</v>
      </c>
      <c r="AD125" s="131">
        <f>Z125/$Z$7*100</f>
        <v>15.994046720303704</v>
      </c>
    </row>
    <row r="127" spans="19:32" x14ac:dyDescent="0.25">
      <c r="S127" s="105" t="s">
        <v>109</v>
      </c>
      <c r="T127" s="116"/>
      <c r="U127" s="116"/>
      <c r="V127" s="116">
        <v>41701</v>
      </c>
      <c r="W127" s="116">
        <v>42507</v>
      </c>
      <c r="X127" s="116">
        <v>44034</v>
      </c>
      <c r="Y127" s="116">
        <v>45558</v>
      </c>
      <c r="Z127" s="116">
        <v>46626</v>
      </c>
      <c r="AB127" s="113" t="str">
        <f>TEXT(Z127,"###,###")</f>
        <v>46,626</v>
      </c>
      <c r="AD127" s="131">
        <f>Z127/$Z$7*100</f>
        <v>50.285800565130181</v>
      </c>
    </row>
    <row r="128" spans="19:32" x14ac:dyDescent="0.25">
      <c r="S128" s="105" t="s">
        <v>110</v>
      </c>
      <c r="T128" s="116"/>
      <c r="U128" s="116"/>
      <c r="V128" s="116">
        <v>40279</v>
      </c>
      <c r="W128" s="116">
        <v>41478</v>
      </c>
      <c r="X128" s="116">
        <v>43052</v>
      </c>
      <c r="Y128" s="116">
        <v>44673</v>
      </c>
      <c r="Z128" s="116">
        <v>46098</v>
      </c>
      <c r="AB128" s="113" t="str">
        <f>TEXT(Z128,"###,###")</f>
        <v>46,098</v>
      </c>
      <c r="AD128" s="131">
        <f>Z128/$Z$7*100</f>
        <v>49.716356420267033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F6F039B-95A7-4238-BB42-CBC0E4CC14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31651993-8484-46EA-AB62-3F6685EEFF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FC9D5A20-FEBE-4AAD-ADAA-DC711C289F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155B17D1-7047-487E-AA65-E34E32E5CF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1E980-C178-46BA-9809-17BF4592CBDB}">
  <sheetPr codeName="Sheet65">
    <tabColor theme="4" tint="-0.249977111117893"/>
  </sheetPr>
  <dimension ref="A1:AG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3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Alpine</v>
      </c>
      <c r="T1" s="103"/>
      <c r="U1" s="103"/>
      <c r="V1" s="103"/>
      <c r="W1" s="103"/>
      <c r="X1" s="103"/>
      <c r="Y1" s="104" t="str">
        <f>Y3</f>
        <v>8.1</v>
      </c>
      <c r="Z1" s="104"/>
      <c r="AB1" s="106"/>
      <c r="AC1" s="106"/>
      <c r="AD1" s="106"/>
      <c r="AE1" s="106"/>
      <c r="AF1" s="106"/>
      <c r="AG1" s="137"/>
    </row>
    <row r="2" spans="1:33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  <c r="AG2" s="137"/>
    </row>
    <row r="3" spans="1:33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112</v>
      </c>
      <c r="Y3" s="109" t="s">
        <v>211</v>
      </c>
      <c r="Z3" s="109"/>
      <c r="AB3" s="110" t="s">
        <v>25</v>
      </c>
      <c r="AD3" s="110" t="s">
        <v>26</v>
      </c>
      <c r="AF3" s="110" t="s">
        <v>27</v>
      </c>
      <c r="AG3" s="137"/>
    </row>
    <row r="4" spans="1:33" ht="15" customHeight="1" x14ac:dyDescent="0.25">
      <c r="A4" s="25" t="str">
        <f>"Table "&amp;$Y$3&amp;" "&amp;$U$3&amp;", "&amp;'State data for spotlight'!$C$3&amp;", "&amp;$Z$2</f>
        <v>Table 8.1 Alpine,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9721</v>
      </c>
      <c r="W4" s="112">
        <v>9777</v>
      </c>
      <c r="X4" s="112">
        <v>10532</v>
      </c>
      <c r="Y4" s="112">
        <v>11075</v>
      </c>
      <c r="Z4" s="112">
        <v>11183</v>
      </c>
      <c r="AB4" s="113" t="str">
        <f>TEXT(Z4,"###,###")</f>
        <v>11,183</v>
      </c>
      <c r="AD4" s="114">
        <f>Z4/Y4-1</f>
        <v>9.7516930022574222E-3</v>
      </c>
      <c r="AF4" s="114">
        <f>Z4/V4-1</f>
        <v>0.15039604978911636</v>
      </c>
      <c r="AG4" s="137"/>
    </row>
    <row r="5" spans="1:33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4847</v>
      </c>
      <c r="W5" s="112">
        <v>4848</v>
      </c>
      <c r="X5" s="112">
        <v>5180</v>
      </c>
      <c r="Y5" s="112">
        <v>5470</v>
      </c>
      <c r="Z5" s="112">
        <v>5410</v>
      </c>
      <c r="AB5" s="113" t="str">
        <f>TEXT(Z5,"###,###")</f>
        <v>5,410</v>
      </c>
      <c r="AD5" s="114">
        <f t="shared" ref="AD5:AD9" si="0">Z5/Y5-1</f>
        <v>-1.0968921389396757E-2</v>
      </c>
      <c r="AF5" s="114">
        <f t="shared" ref="AF5:AF9" si="1">Z5/V5-1</f>
        <v>0.11615432226119249</v>
      </c>
      <c r="AG5" s="137"/>
    </row>
    <row r="6" spans="1:33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4875</v>
      </c>
      <c r="W6" s="112">
        <v>4931</v>
      </c>
      <c r="X6" s="112">
        <v>5352</v>
      </c>
      <c r="Y6" s="112">
        <v>5607</v>
      </c>
      <c r="Z6" s="112">
        <v>5771</v>
      </c>
      <c r="AB6" s="113" t="str">
        <f>TEXT(Z6,"###,###")</f>
        <v>5,771</v>
      </c>
      <c r="AD6" s="114">
        <f t="shared" si="0"/>
        <v>2.9249152844658566E-2</v>
      </c>
      <c r="AF6" s="114">
        <f t="shared" si="1"/>
        <v>0.18379487179487186</v>
      </c>
      <c r="AG6" s="137"/>
    </row>
    <row r="7" spans="1:33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6491</v>
      </c>
      <c r="W7" s="112">
        <v>6485</v>
      </c>
      <c r="X7" s="112">
        <v>6826</v>
      </c>
      <c r="Y7" s="112">
        <v>7278</v>
      </c>
      <c r="Z7" s="112">
        <v>7221</v>
      </c>
      <c r="AB7" s="113" t="str">
        <f>TEXT(Z7,"###,###")</f>
        <v>7,221</v>
      </c>
      <c r="AD7" s="114">
        <f t="shared" si="0"/>
        <v>-7.831821929101368E-3</v>
      </c>
      <c r="AF7" s="114">
        <f t="shared" si="1"/>
        <v>0.11246341087659828</v>
      </c>
      <c r="AG7" s="137"/>
    </row>
    <row r="8" spans="1:33" ht="17.25" customHeight="1" x14ac:dyDescent="0.25">
      <c r="A8" s="68" t="s">
        <v>13</v>
      </c>
      <c r="B8" s="69"/>
      <c r="C8" s="31"/>
      <c r="D8" s="70" t="str">
        <f>AB4</f>
        <v>11,183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7,221</v>
      </c>
      <c r="P8" s="71"/>
      <c r="S8" s="111" t="s">
        <v>87</v>
      </c>
      <c r="T8" s="112"/>
      <c r="U8" s="112"/>
      <c r="V8" s="112">
        <v>27015.43</v>
      </c>
      <c r="W8" s="112">
        <v>27493.3</v>
      </c>
      <c r="X8" s="112">
        <v>27435.74</v>
      </c>
      <c r="Y8" s="112">
        <v>27908</v>
      </c>
      <c r="Z8" s="112">
        <v>28722.5</v>
      </c>
      <c r="AB8" s="113" t="str">
        <f>TEXT(Z8,"$###,###")</f>
        <v>$28,723</v>
      </c>
      <c r="AD8" s="114">
        <f t="shared" si="0"/>
        <v>2.9185179876737743E-2</v>
      </c>
      <c r="AF8" s="114">
        <f t="shared" si="1"/>
        <v>6.3188703640845167E-2</v>
      </c>
      <c r="AG8" s="137"/>
    </row>
    <row r="9" spans="1:33" x14ac:dyDescent="0.25">
      <c r="A9" s="32" t="s">
        <v>15</v>
      </c>
      <c r="B9" s="75"/>
      <c r="C9" s="76"/>
      <c r="D9" s="77">
        <f>AD104</f>
        <v>69.328444961101681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50.920925079628866</v>
      </c>
      <c r="P9" s="78" t="s">
        <v>88</v>
      </c>
      <c r="S9" s="111" t="s">
        <v>7</v>
      </c>
      <c r="T9" s="112"/>
      <c r="U9" s="112"/>
      <c r="V9" s="112">
        <v>260868878</v>
      </c>
      <c r="W9" s="112">
        <v>265875717</v>
      </c>
      <c r="X9" s="112">
        <v>287951193</v>
      </c>
      <c r="Y9" s="112">
        <v>315543341</v>
      </c>
      <c r="Z9" s="112">
        <v>328417808</v>
      </c>
      <c r="AB9" s="113" t="str">
        <f>TEXT(Z9/1000000,"$#,###.0")&amp;" mil"</f>
        <v>$328.4 mil</v>
      </c>
      <c r="AD9" s="114">
        <f t="shared" si="0"/>
        <v>4.0800946580584085E-2</v>
      </c>
      <c r="AF9" s="114">
        <f t="shared" si="1"/>
        <v>0.25893824712965574</v>
      </c>
      <c r="AG9" s="137"/>
    </row>
    <row r="10" spans="1:33" x14ac:dyDescent="0.25">
      <c r="A10" s="32" t="s">
        <v>18</v>
      </c>
      <c r="B10" s="75"/>
      <c r="C10" s="76"/>
      <c r="D10" s="77">
        <f>AD105</f>
        <v>18.706965930430115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49.079074920371141</v>
      </c>
      <c r="P10" s="78" t="s">
        <v>88</v>
      </c>
      <c r="S10" s="111"/>
      <c r="AG10" s="137"/>
    </row>
    <row r="11" spans="1:33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87.217836864700189</v>
      </c>
      <c r="P11" s="78" t="s">
        <v>88</v>
      </c>
      <c r="S11" s="111" t="s">
        <v>30</v>
      </c>
      <c r="T11" s="116"/>
      <c r="U11" s="116"/>
      <c r="V11" s="116">
        <v>8077</v>
      </c>
      <c r="W11" s="116">
        <v>8161</v>
      </c>
      <c r="X11" s="116">
        <v>8785</v>
      </c>
      <c r="Y11" s="116">
        <v>9232</v>
      </c>
      <c r="Z11" s="116">
        <v>9370</v>
      </c>
      <c r="AG11" s="137"/>
    </row>
    <row r="12" spans="1:33" ht="28.5" customHeight="1" x14ac:dyDescent="0.25">
      <c r="A12" s="32" t="s">
        <v>20</v>
      </c>
      <c r="B12" s="76"/>
      <c r="C12" s="76"/>
      <c r="D12" s="77">
        <f>AD108</f>
        <v>20.084056156666367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25.038083367954577</v>
      </c>
      <c r="P12" s="78" t="s">
        <v>88</v>
      </c>
      <c r="S12" s="111" t="s">
        <v>31</v>
      </c>
      <c r="T12" s="116"/>
      <c r="U12" s="116"/>
      <c r="V12" s="116">
        <v>1647</v>
      </c>
      <c r="W12" s="116">
        <v>1615</v>
      </c>
      <c r="X12" s="116">
        <v>1747</v>
      </c>
      <c r="Y12" s="116">
        <v>1844</v>
      </c>
      <c r="Z12" s="116">
        <v>1809</v>
      </c>
      <c r="AG12" s="137"/>
    </row>
    <row r="13" spans="1:33" ht="15" customHeight="1" x14ac:dyDescent="0.25">
      <c r="A13" s="32" t="s">
        <v>21</v>
      </c>
      <c r="B13" s="76"/>
      <c r="C13" s="76"/>
      <c r="D13" s="77">
        <f>AD109</f>
        <v>19.994634713404274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44.6</v>
      </c>
      <c r="P13" s="78" t="s">
        <v>101</v>
      </c>
      <c r="S13" s="111"/>
      <c r="T13" s="111"/>
      <c r="AB13" s="117"/>
      <c r="AG13" s="137"/>
    </row>
    <row r="14" spans="1:33" ht="15" customHeight="1" x14ac:dyDescent="0.25">
      <c r="A14" s="32" t="s">
        <v>22</v>
      </c>
      <c r="B14" s="76"/>
      <c r="C14" s="76"/>
      <c r="D14" s="77">
        <f>AD110</f>
        <v>23.714566753107395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22.245322245322246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  <c r="AG14" s="137"/>
    </row>
    <row r="15" spans="1:33" ht="15" customHeight="1" thickBot="1" x14ac:dyDescent="0.3">
      <c r="A15" s="87" t="s">
        <v>23</v>
      </c>
      <c r="B15" s="37"/>
      <c r="C15" s="37"/>
      <c r="D15" s="88">
        <f>AD111</f>
        <v>24.197442546722701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77.754677754677758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828</v>
      </c>
      <c r="Z15" s="116">
        <v>813</v>
      </c>
      <c r="AB15" s="121">
        <f t="shared" ref="AB15:AB34" si="2">IF(Z15="np",0,Z15/$Z$34)</f>
        <v>7.2732152442297374E-2</v>
      </c>
      <c r="AG15" s="137"/>
    </row>
    <row r="16" spans="1:33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42</v>
      </c>
      <c r="Z16" s="116">
        <v>38</v>
      </c>
      <c r="AB16" s="121">
        <f t="shared" si="2"/>
        <v>3.3995348005009841E-3</v>
      </c>
      <c r="AG16" s="137"/>
    </row>
    <row r="17" spans="1:33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828</v>
      </c>
      <c r="Z17" s="116">
        <v>680</v>
      </c>
      <c r="AB17" s="121">
        <f t="shared" si="2"/>
        <v>6.0833780640543927E-2</v>
      </c>
      <c r="AG17" s="137"/>
    </row>
    <row r="18" spans="1:33" x14ac:dyDescent="0.25">
      <c r="A18" s="67" t="str">
        <f>$S$1&amp;" ("&amp;$V$2&amp;" to "&amp;$Z$2&amp;")"</f>
        <v>Alpine (2014-15 to 2018-19)</v>
      </c>
      <c r="B18" s="67"/>
      <c r="C18" s="67"/>
      <c r="D18" s="67"/>
      <c r="E18" s="67"/>
      <c r="F18" s="67"/>
      <c r="G18" s="67" t="str">
        <f>$S$1&amp;" ("&amp;$V$2&amp;" to "&amp;$Z$2&amp;")"</f>
        <v>Alpine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94</v>
      </c>
      <c r="Z18" s="116">
        <v>100</v>
      </c>
      <c r="AB18" s="121">
        <f t="shared" si="2"/>
        <v>8.9461442118446942E-3</v>
      </c>
      <c r="AG18" s="137"/>
    </row>
    <row r="19" spans="1:33" x14ac:dyDescent="0.25">
      <c r="S19" s="119" t="s">
        <v>68</v>
      </c>
      <c r="T19" s="119"/>
      <c r="U19" s="120"/>
      <c r="V19" s="120"/>
      <c r="W19" s="120"/>
      <c r="X19" s="120"/>
      <c r="Y19" s="116">
        <v>737</v>
      </c>
      <c r="Z19" s="116">
        <v>776</v>
      </c>
      <c r="AB19" s="121">
        <f t="shared" si="2"/>
        <v>6.9422079083914831E-2</v>
      </c>
      <c r="AG19" s="137"/>
    </row>
    <row r="20" spans="1:33" x14ac:dyDescent="0.25">
      <c r="S20" s="119" t="s">
        <v>69</v>
      </c>
      <c r="T20" s="119"/>
      <c r="U20" s="120"/>
      <c r="V20" s="120"/>
      <c r="W20" s="120"/>
      <c r="X20" s="120"/>
      <c r="Y20" s="116">
        <v>203</v>
      </c>
      <c r="Z20" s="116">
        <v>215</v>
      </c>
      <c r="AB20" s="121">
        <f t="shared" si="2"/>
        <v>1.9234210055466095E-2</v>
      </c>
      <c r="AG20" s="137"/>
    </row>
    <row r="21" spans="1:33" x14ac:dyDescent="0.25">
      <c r="S21" s="119" t="s">
        <v>70</v>
      </c>
      <c r="T21" s="119"/>
      <c r="U21" s="120"/>
      <c r="V21" s="120"/>
      <c r="W21" s="120"/>
      <c r="X21" s="120"/>
      <c r="Y21" s="116">
        <v>883</v>
      </c>
      <c r="Z21" s="116">
        <v>834</v>
      </c>
      <c r="AB21" s="121">
        <f t="shared" si="2"/>
        <v>7.4610842726784754E-2</v>
      </c>
      <c r="AG21" s="137"/>
    </row>
    <row r="22" spans="1:33" x14ac:dyDescent="0.25">
      <c r="S22" s="119" t="s">
        <v>71</v>
      </c>
      <c r="T22" s="119"/>
      <c r="U22" s="120"/>
      <c r="V22" s="120"/>
      <c r="W22" s="120"/>
      <c r="X22" s="120"/>
      <c r="Y22" s="116">
        <v>1213</v>
      </c>
      <c r="Z22" s="116">
        <v>1465</v>
      </c>
      <c r="AB22" s="121">
        <f t="shared" si="2"/>
        <v>0.13106101270352477</v>
      </c>
      <c r="AG22" s="137"/>
    </row>
    <row r="23" spans="1:33" x14ac:dyDescent="0.25">
      <c r="S23" s="119" t="s">
        <v>72</v>
      </c>
      <c r="T23" s="119"/>
      <c r="U23" s="120"/>
      <c r="V23" s="120"/>
      <c r="W23" s="120"/>
      <c r="X23" s="120"/>
      <c r="Y23" s="116">
        <v>365</v>
      </c>
      <c r="Z23" s="116">
        <v>370</v>
      </c>
      <c r="AB23" s="121">
        <f t="shared" si="2"/>
        <v>3.310073358382537E-2</v>
      </c>
      <c r="AG23" s="137"/>
    </row>
    <row r="24" spans="1:33" x14ac:dyDescent="0.25">
      <c r="S24" s="119" t="s">
        <v>73</v>
      </c>
      <c r="T24" s="119"/>
      <c r="U24" s="120"/>
      <c r="V24" s="120"/>
      <c r="W24" s="120"/>
      <c r="X24" s="120"/>
      <c r="Y24" s="116">
        <v>63</v>
      </c>
      <c r="Z24" s="116">
        <v>64</v>
      </c>
      <c r="AB24" s="121">
        <f t="shared" si="2"/>
        <v>5.7255322955806045E-3</v>
      </c>
      <c r="AG24" s="137"/>
    </row>
    <row r="25" spans="1:33" x14ac:dyDescent="0.25">
      <c r="S25" s="119" t="s">
        <v>74</v>
      </c>
      <c r="T25" s="119"/>
      <c r="U25" s="120"/>
      <c r="V25" s="120"/>
      <c r="W25" s="120"/>
      <c r="X25" s="120"/>
      <c r="Y25" s="116">
        <v>306</v>
      </c>
      <c r="Z25" s="116">
        <v>314</v>
      </c>
      <c r="AB25" s="121">
        <f t="shared" si="2"/>
        <v>2.8090892825192341E-2</v>
      </c>
      <c r="AG25" s="137"/>
    </row>
    <row r="26" spans="1:33" x14ac:dyDescent="0.25">
      <c r="S26" s="119" t="s">
        <v>75</v>
      </c>
      <c r="T26" s="119"/>
      <c r="U26" s="120"/>
      <c r="V26" s="120"/>
      <c r="W26" s="120"/>
      <c r="X26" s="120"/>
      <c r="Y26" s="116">
        <v>273</v>
      </c>
      <c r="Z26" s="116">
        <v>301</v>
      </c>
      <c r="AB26" s="121">
        <f t="shared" si="2"/>
        <v>2.6927894077652531E-2</v>
      </c>
      <c r="AG26" s="137"/>
    </row>
    <row r="27" spans="1:33" x14ac:dyDescent="0.25">
      <c r="S27" s="119" t="s">
        <v>76</v>
      </c>
      <c r="T27" s="119"/>
      <c r="U27" s="120"/>
      <c r="V27" s="120"/>
      <c r="W27" s="120"/>
      <c r="X27" s="120"/>
      <c r="Y27" s="116">
        <v>526</v>
      </c>
      <c r="Z27" s="116">
        <v>547</v>
      </c>
      <c r="AB27" s="121">
        <f t="shared" si="2"/>
        <v>4.8935408838790481E-2</v>
      </c>
      <c r="AG27" s="137"/>
    </row>
    <row r="28" spans="1:33" x14ac:dyDescent="0.25">
      <c r="S28" s="119" t="s">
        <v>77</v>
      </c>
      <c r="T28" s="119"/>
      <c r="U28" s="120"/>
      <c r="V28" s="120"/>
      <c r="W28" s="120"/>
      <c r="X28" s="120"/>
      <c r="Y28" s="116">
        <v>499</v>
      </c>
      <c r="Z28" s="116">
        <v>553</v>
      </c>
      <c r="AB28" s="121">
        <f t="shared" si="2"/>
        <v>4.9472177491501165E-2</v>
      </c>
      <c r="AG28" s="137"/>
    </row>
    <row r="29" spans="1:33" x14ac:dyDescent="0.25">
      <c r="S29" s="119" t="s">
        <v>78</v>
      </c>
      <c r="T29" s="119"/>
      <c r="U29" s="120"/>
      <c r="V29" s="120"/>
      <c r="W29" s="120"/>
      <c r="X29" s="120"/>
      <c r="Y29" s="116">
        <v>468</v>
      </c>
      <c r="Z29" s="116">
        <v>839</v>
      </c>
      <c r="AB29" s="121">
        <f t="shared" si="2"/>
        <v>7.5058149937376986E-2</v>
      </c>
      <c r="AG29" s="137"/>
    </row>
    <row r="30" spans="1:33" x14ac:dyDescent="0.25">
      <c r="S30" s="119" t="s">
        <v>79</v>
      </c>
      <c r="T30" s="119"/>
      <c r="U30" s="120"/>
      <c r="V30" s="120"/>
      <c r="W30" s="120"/>
      <c r="X30" s="120"/>
      <c r="Y30" s="116">
        <v>868</v>
      </c>
      <c r="Z30" s="116">
        <v>589</v>
      </c>
      <c r="AB30" s="121">
        <f t="shared" si="2"/>
        <v>5.2692789407765256E-2</v>
      </c>
      <c r="AG30" s="137"/>
    </row>
    <row r="31" spans="1:33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1070</v>
      </c>
      <c r="Z31" s="116">
        <v>1127</v>
      </c>
      <c r="AB31" s="121">
        <f t="shared" si="2"/>
        <v>0.10082304526748971</v>
      </c>
      <c r="AG31" s="137"/>
    </row>
    <row r="32" spans="1:33" x14ac:dyDescent="0.25">
      <c r="S32" s="119" t="s">
        <v>81</v>
      </c>
      <c r="T32" s="119"/>
      <c r="U32" s="120"/>
      <c r="V32" s="120"/>
      <c r="W32" s="120"/>
      <c r="X32" s="120"/>
      <c r="Y32" s="116">
        <v>432</v>
      </c>
      <c r="Z32" s="116">
        <v>439</v>
      </c>
      <c r="AB32" s="121">
        <f t="shared" si="2"/>
        <v>3.9273573089998209E-2</v>
      </c>
      <c r="AG32" s="137"/>
    </row>
    <row r="33" spans="2:33" x14ac:dyDescent="0.25">
      <c r="S33" s="119" t="s">
        <v>82</v>
      </c>
      <c r="T33" s="119"/>
      <c r="U33" s="120"/>
      <c r="V33" s="120"/>
      <c r="W33" s="120"/>
      <c r="X33" s="120"/>
      <c r="Y33" s="116">
        <v>304</v>
      </c>
      <c r="Z33" s="116">
        <v>260</v>
      </c>
      <c r="AB33" s="121">
        <f t="shared" si="2"/>
        <v>2.3259974950796208E-2</v>
      </c>
      <c r="AG33" s="137"/>
    </row>
    <row r="34" spans="2:33" x14ac:dyDescent="0.25">
      <c r="S34" s="122" t="s">
        <v>83</v>
      </c>
      <c r="T34" s="122"/>
      <c r="U34" s="123"/>
      <c r="V34" s="123"/>
      <c r="W34" s="123"/>
      <c r="X34" s="123"/>
      <c r="Y34" s="124">
        <v>11075</v>
      </c>
      <c r="Z34" s="124">
        <v>11178</v>
      </c>
      <c r="AA34" s="125"/>
      <c r="AB34" s="126">
        <f t="shared" si="2"/>
        <v>1</v>
      </c>
      <c r="AG34" s="137"/>
    </row>
    <row r="35" spans="2:33" x14ac:dyDescent="0.25">
      <c r="Y35" s="127"/>
      <c r="Z35" s="127"/>
      <c r="AB35" s="128"/>
      <c r="AC35" s="128"/>
      <c r="AD35" s="128"/>
      <c r="AE35" s="128"/>
      <c r="AF35" s="128"/>
      <c r="AG35" s="137"/>
    </row>
    <row r="36" spans="2:33" x14ac:dyDescent="0.25">
      <c r="S36" s="111" t="s">
        <v>91</v>
      </c>
      <c r="T36" s="111"/>
      <c r="AB36" s="129"/>
      <c r="AC36" s="110"/>
      <c r="AD36" s="110"/>
      <c r="AF36" s="110"/>
      <c r="AG36" s="137"/>
    </row>
    <row r="37" spans="2:33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5610</v>
      </c>
      <c r="AB37" s="138">
        <f>Z37/Z40*100</f>
        <v>77.754677754677758</v>
      </c>
      <c r="AD37" s="114"/>
      <c r="AF37" s="114"/>
      <c r="AG37" s="137"/>
    </row>
    <row r="38" spans="2:33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1605</v>
      </c>
      <c r="AB38" s="138">
        <f>Z38/Z40*100</f>
        <v>22.245322245322246</v>
      </c>
      <c r="AD38" s="114"/>
      <c r="AF38" s="114"/>
      <c r="AG38" s="137"/>
    </row>
    <row r="39" spans="2:33" x14ac:dyDescent="0.25">
      <c r="S39" s="115" t="s">
        <v>12</v>
      </c>
      <c r="Y39" s="116"/>
      <c r="Z39" s="116"/>
      <c r="AB39" s="113"/>
      <c r="AD39" s="121"/>
      <c r="AF39" s="113"/>
      <c r="AG39" s="137"/>
    </row>
    <row r="40" spans="2:33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7215</v>
      </c>
      <c r="AB40" s="129"/>
      <c r="AC40" s="110"/>
      <c r="AD40" s="110"/>
      <c r="AE40" s="110"/>
      <c r="AF40" s="110"/>
      <c r="AG40" s="137"/>
    </row>
    <row r="41" spans="2:33" x14ac:dyDescent="0.25">
      <c r="AB41" s="130"/>
      <c r="AD41" s="131"/>
      <c r="AG41" s="137"/>
    </row>
    <row r="42" spans="2:33" x14ac:dyDescent="0.25">
      <c r="S42" s="118" t="s">
        <v>35</v>
      </c>
      <c r="T42" s="118"/>
      <c r="AB42" s="130"/>
      <c r="AD42" s="131"/>
      <c r="AG42" s="137"/>
    </row>
    <row r="43" spans="2:33" x14ac:dyDescent="0.25">
      <c r="S43" s="118" t="s">
        <v>36</v>
      </c>
      <c r="T43" s="118"/>
      <c r="AG43" s="137"/>
    </row>
    <row r="44" spans="2:33" x14ac:dyDescent="0.25">
      <c r="S44" s="119" t="s">
        <v>37</v>
      </c>
      <c r="T44" s="119"/>
      <c r="U44" s="116"/>
      <c r="V44" s="116">
        <v>0</v>
      </c>
      <c r="W44" s="116">
        <v>3</v>
      </c>
      <c r="X44" s="116">
        <v>0</v>
      </c>
      <c r="Y44" s="116">
        <v>9</v>
      </c>
      <c r="Z44" s="116">
        <v>13</v>
      </c>
      <c r="AG44" s="137"/>
    </row>
    <row r="45" spans="2:33" x14ac:dyDescent="0.25">
      <c r="S45" s="119" t="s">
        <v>38</v>
      </c>
      <c r="T45" s="119"/>
      <c r="U45" s="116"/>
      <c r="V45" s="116">
        <v>0</v>
      </c>
      <c r="W45" s="116">
        <v>102</v>
      </c>
      <c r="X45" s="116">
        <v>131</v>
      </c>
      <c r="Y45" s="116">
        <v>138</v>
      </c>
      <c r="Z45" s="116">
        <v>160</v>
      </c>
      <c r="AG45" s="137"/>
    </row>
    <row r="46" spans="2:33" x14ac:dyDescent="0.25">
      <c r="S46" s="119" t="s">
        <v>39</v>
      </c>
      <c r="T46" s="119"/>
      <c r="U46" s="116"/>
      <c r="V46" s="116">
        <v>0</v>
      </c>
      <c r="W46" s="116">
        <v>324</v>
      </c>
      <c r="X46" s="116">
        <v>323</v>
      </c>
      <c r="Y46" s="116">
        <v>328</v>
      </c>
      <c r="Z46" s="116">
        <v>304</v>
      </c>
      <c r="AG46" s="137"/>
    </row>
    <row r="47" spans="2:33" x14ac:dyDescent="0.25">
      <c r="S47" s="119" t="s">
        <v>40</v>
      </c>
      <c r="T47" s="119"/>
      <c r="U47" s="116"/>
      <c r="V47" s="116">
        <v>0</v>
      </c>
      <c r="W47" s="116">
        <v>436</v>
      </c>
      <c r="X47" s="116">
        <v>491</v>
      </c>
      <c r="Y47" s="116">
        <v>552</v>
      </c>
      <c r="Z47" s="116">
        <v>492</v>
      </c>
      <c r="AG47" s="137"/>
    </row>
    <row r="48" spans="2:33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412</v>
      </c>
      <c r="X48" s="116">
        <v>463</v>
      </c>
      <c r="Y48" s="116">
        <v>490</v>
      </c>
      <c r="Z48" s="116">
        <v>539</v>
      </c>
      <c r="AG48" s="137"/>
    </row>
    <row r="49" spans="1:33" ht="15" customHeight="1" x14ac:dyDescent="0.25">
      <c r="A49" s="67" t="str">
        <f>"Number of jobs by age and sex of job holders in "&amp;S1&amp;" ("&amp;Z2&amp;") *"</f>
        <v>Number of jobs by age and sex of job holders in Alpine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381</v>
      </c>
      <c r="X49" s="116">
        <v>405</v>
      </c>
      <c r="Y49" s="116">
        <v>403</v>
      </c>
      <c r="Z49" s="116">
        <v>422</v>
      </c>
      <c r="AG49" s="137"/>
    </row>
    <row r="50" spans="1:33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374</v>
      </c>
      <c r="X50" s="116">
        <v>405</v>
      </c>
      <c r="Y50" s="116">
        <v>445</v>
      </c>
      <c r="Z50" s="116">
        <v>439</v>
      </c>
      <c r="AG50" s="137"/>
    </row>
    <row r="51" spans="1:33" ht="15" customHeight="1" x14ac:dyDescent="0.25">
      <c r="S51" s="119" t="s">
        <v>44</v>
      </c>
      <c r="T51" s="119"/>
      <c r="U51" s="116"/>
      <c r="V51" s="116">
        <v>0</v>
      </c>
      <c r="W51" s="116">
        <v>463</v>
      </c>
      <c r="X51" s="116">
        <v>435</v>
      </c>
      <c r="Y51" s="116">
        <v>414</v>
      </c>
      <c r="Z51" s="116">
        <v>464</v>
      </c>
      <c r="AG51" s="137"/>
    </row>
    <row r="52" spans="1:33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478</v>
      </c>
      <c r="X52" s="116">
        <v>506</v>
      </c>
      <c r="Y52" s="116">
        <v>578</v>
      </c>
      <c r="Z52" s="116">
        <v>537</v>
      </c>
      <c r="AG52" s="137"/>
    </row>
    <row r="53" spans="1:33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506</v>
      </c>
      <c r="X53" s="116">
        <v>506</v>
      </c>
      <c r="Y53" s="116">
        <v>497</v>
      </c>
      <c r="Z53" s="116">
        <v>469</v>
      </c>
      <c r="AG53" s="137"/>
    </row>
    <row r="54" spans="1:33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535</v>
      </c>
      <c r="X54" s="116">
        <v>590</v>
      </c>
      <c r="Y54" s="116">
        <v>607</v>
      </c>
      <c r="Z54" s="116">
        <v>551</v>
      </c>
      <c r="AG54" s="137"/>
    </row>
    <row r="55" spans="1:33" ht="15" customHeight="1" x14ac:dyDescent="0.25">
      <c r="S55" s="119" t="s">
        <v>48</v>
      </c>
      <c r="T55" s="119"/>
      <c r="U55" s="116"/>
      <c r="V55" s="116">
        <v>0</v>
      </c>
      <c r="W55" s="116">
        <v>435</v>
      </c>
      <c r="X55" s="116">
        <v>451</v>
      </c>
      <c r="Y55" s="116">
        <v>484</v>
      </c>
      <c r="Z55" s="116">
        <v>500</v>
      </c>
      <c r="AG55" s="137"/>
    </row>
    <row r="56" spans="1:33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233</v>
      </c>
      <c r="X56" s="116">
        <v>269</v>
      </c>
      <c r="Y56" s="116">
        <v>280</v>
      </c>
      <c r="Z56" s="116">
        <v>288</v>
      </c>
      <c r="AG56" s="137"/>
    </row>
    <row r="57" spans="1:33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90</v>
      </c>
      <c r="X57" s="116">
        <v>112</v>
      </c>
      <c r="Y57" s="116">
        <v>136</v>
      </c>
      <c r="Z57" s="116">
        <v>146</v>
      </c>
      <c r="AG57" s="137"/>
    </row>
    <row r="58" spans="1:33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40</v>
      </c>
      <c r="X58" s="116">
        <v>49</v>
      </c>
      <c r="Y58" s="116">
        <v>52</v>
      </c>
      <c r="Z58" s="116">
        <v>47</v>
      </c>
      <c r="AG58" s="137"/>
    </row>
    <row r="59" spans="1:33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18</v>
      </c>
      <c r="X59" s="116">
        <v>23</v>
      </c>
      <c r="Y59" s="116">
        <v>25</v>
      </c>
      <c r="Z59" s="116">
        <v>22</v>
      </c>
      <c r="AG59" s="137"/>
    </row>
    <row r="60" spans="1:33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16</v>
      </c>
      <c r="X60" s="116">
        <v>17</v>
      </c>
      <c r="Y60" s="116">
        <v>18</v>
      </c>
      <c r="Z60" s="116">
        <v>16</v>
      </c>
      <c r="AG60" s="137"/>
    </row>
    <row r="61" spans="1:33" ht="15" customHeight="1" x14ac:dyDescent="0.25">
      <c r="S61" s="122" t="s">
        <v>54</v>
      </c>
      <c r="T61" s="122"/>
      <c r="U61" s="116"/>
      <c r="V61" s="116">
        <v>0</v>
      </c>
      <c r="W61" s="116">
        <v>4846</v>
      </c>
      <c r="X61" s="116">
        <v>5180</v>
      </c>
      <c r="Y61" s="116">
        <v>5466</v>
      </c>
      <c r="Z61" s="116">
        <v>5407</v>
      </c>
      <c r="AG61" s="137"/>
    </row>
    <row r="62" spans="1:33" x14ac:dyDescent="0.25">
      <c r="S62" s="118" t="s">
        <v>55</v>
      </c>
      <c r="T62" s="118"/>
      <c r="AG62" s="137"/>
    </row>
    <row r="63" spans="1:33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11</v>
      </c>
      <c r="X63" s="116">
        <v>12</v>
      </c>
      <c r="Y63" s="116">
        <v>20</v>
      </c>
      <c r="Z63" s="116">
        <v>5</v>
      </c>
      <c r="AG63" s="137"/>
    </row>
    <row r="64" spans="1:33" ht="15.75" customHeight="1" x14ac:dyDescent="0.25">
      <c r="A64" s="67" t="str">
        <f>"Number of employed persons per occupation of main job by sex in "&amp;S1&amp;" ("&amp;Z2&amp;") *"</f>
        <v>Number of employed persons per occupation of main job by sex in Alpine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151</v>
      </c>
      <c r="X64" s="116">
        <v>130</v>
      </c>
      <c r="Y64" s="116">
        <v>137</v>
      </c>
      <c r="Z64" s="116">
        <v>170</v>
      </c>
      <c r="AG64" s="137"/>
    </row>
    <row r="65" spans="19:33" x14ac:dyDescent="0.25">
      <c r="S65" s="119" t="s">
        <v>39</v>
      </c>
      <c r="T65" s="119"/>
      <c r="U65" s="116"/>
      <c r="V65" s="116">
        <v>0</v>
      </c>
      <c r="W65" s="116">
        <v>329</v>
      </c>
      <c r="X65" s="116">
        <v>389</v>
      </c>
      <c r="Y65" s="116">
        <v>395</v>
      </c>
      <c r="Z65" s="116">
        <v>388</v>
      </c>
      <c r="AG65" s="137"/>
    </row>
    <row r="66" spans="19:33" x14ac:dyDescent="0.25">
      <c r="S66" s="119" t="s">
        <v>40</v>
      </c>
      <c r="T66" s="119"/>
      <c r="U66" s="116"/>
      <c r="V66" s="116">
        <v>0</v>
      </c>
      <c r="W66" s="116">
        <v>352</v>
      </c>
      <c r="X66" s="116">
        <v>387</v>
      </c>
      <c r="Y66" s="116">
        <v>422</v>
      </c>
      <c r="Z66" s="116">
        <v>442</v>
      </c>
      <c r="AG66" s="137"/>
    </row>
    <row r="67" spans="19:33" x14ac:dyDescent="0.25">
      <c r="S67" s="119" t="s">
        <v>41</v>
      </c>
      <c r="T67" s="119"/>
      <c r="U67" s="116"/>
      <c r="V67" s="116">
        <v>0</v>
      </c>
      <c r="W67" s="116">
        <v>407</v>
      </c>
      <c r="X67" s="116">
        <v>476</v>
      </c>
      <c r="Y67" s="116">
        <v>494</v>
      </c>
      <c r="Z67" s="116">
        <v>577</v>
      </c>
      <c r="AG67" s="137"/>
    </row>
    <row r="68" spans="19:33" x14ac:dyDescent="0.25">
      <c r="S68" s="119" t="s">
        <v>42</v>
      </c>
      <c r="T68" s="119"/>
      <c r="U68" s="116"/>
      <c r="V68" s="116">
        <v>0</v>
      </c>
      <c r="W68" s="116">
        <v>375</v>
      </c>
      <c r="X68" s="116">
        <v>376</v>
      </c>
      <c r="Y68" s="116">
        <v>436</v>
      </c>
      <c r="Z68" s="116">
        <v>498</v>
      </c>
      <c r="AG68" s="137"/>
    </row>
    <row r="69" spans="19:33" x14ac:dyDescent="0.25">
      <c r="S69" s="119" t="s">
        <v>43</v>
      </c>
      <c r="T69" s="119"/>
      <c r="U69" s="116"/>
      <c r="V69" s="116">
        <v>0</v>
      </c>
      <c r="W69" s="116">
        <v>410</v>
      </c>
      <c r="X69" s="116">
        <v>416</v>
      </c>
      <c r="Y69" s="116">
        <v>452</v>
      </c>
      <c r="Z69" s="116">
        <v>448</v>
      </c>
      <c r="AG69" s="137"/>
    </row>
    <row r="70" spans="19:33" x14ac:dyDescent="0.25">
      <c r="S70" s="119" t="s">
        <v>44</v>
      </c>
      <c r="T70" s="119"/>
      <c r="U70" s="116"/>
      <c r="V70" s="116">
        <v>0</v>
      </c>
      <c r="W70" s="116">
        <v>547</v>
      </c>
      <c r="X70" s="116">
        <v>572</v>
      </c>
      <c r="Y70" s="116">
        <v>574</v>
      </c>
      <c r="Z70" s="116">
        <v>526</v>
      </c>
      <c r="AG70" s="137"/>
    </row>
    <row r="71" spans="19:33" x14ac:dyDescent="0.25">
      <c r="S71" s="119" t="s">
        <v>45</v>
      </c>
      <c r="T71" s="119"/>
      <c r="U71" s="116"/>
      <c r="V71" s="116">
        <v>0</v>
      </c>
      <c r="W71" s="116">
        <v>499</v>
      </c>
      <c r="X71" s="116">
        <v>536</v>
      </c>
      <c r="Y71" s="116">
        <v>619</v>
      </c>
      <c r="Z71" s="116">
        <v>661</v>
      </c>
      <c r="AG71" s="137"/>
    </row>
    <row r="72" spans="19:33" x14ac:dyDescent="0.25">
      <c r="S72" s="119" t="s">
        <v>46</v>
      </c>
      <c r="T72" s="119"/>
      <c r="U72" s="116"/>
      <c r="V72" s="116">
        <v>0</v>
      </c>
      <c r="W72" s="116">
        <v>580</v>
      </c>
      <c r="X72" s="116">
        <v>588</v>
      </c>
      <c r="Y72" s="116">
        <v>555</v>
      </c>
      <c r="Z72" s="116">
        <v>526</v>
      </c>
      <c r="AG72" s="137"/>
    </row>
    <row r="73" spans="19:33" x14ac:dyDescent="0.25">
      <c r="S73" s="119" t="s">
        <v>47</v>
      </c>
      <c r="T73" s="119"/>
      <c r="U73" s="116"/>
      <c r="V73" s="116">
        <v>0</v>
      </c>
      <c r="W73" s="116">
        <v>550</v>
      </c>
      <c r="X73" s="116">
        <v>653</v>
      </c>
      <c r="Y73" s="116">
        <v>642</v>
      </c>
      <c r="Z73" s="116">
        <v>638</v>
      </c>
      <c r="AG73" s="137"/>
    </row>
    <row r="74" spans="19:33" x14ac:dyDescent="0.25">
      <c r="S74" s="119" t="s">
        <v>48</v>
      </c>
      <c r="T74" s="119"/>
      <c r="U74" s="116"/>
      <c r="V74" s="116">
        <v>0</v>
      </c>
      <c r="W74" s="116">
        <v>411</v>
      </c>
      <c r="X74" s="116">
        <v>474</v>
      </c>
      <c r="Y74" s="116">
        <v>482</v>
      </c>
      <c r="Z74" s="116">
        <v>471</v>
      </c>
      <c r="AG74" s="137"/>
    </row>
    <row r="75" spans="19:33" x14ac:dyDescent="0.25">
      <c r="S75" s="119" t="s">
        <v>49</v>
      </c>
      <c r="T75" s="119"/>
      <c r="U75" s="116"/>
      <c r="V75" s="116">
        <v>0</v>
      </c>
      <c r="W75" s="116">
        <v>174</v>
      </c>
      <c r="X75" s="116">
        <v>190</v>
      </c>
      <c r="Y75" s="116">
        <v>195</v>
      </c>
      <c r="Z75" s="116">
        <v>250</v>
      </c>
      <c r="AG75" s="137"/>
    </row>
    <row r="76" spans="19:33" x14ac:dyDescent="0.25">
      <c r="S76" s="119" t="s">
        <v>50</v>
      </c>
      <c r="T76" s="119"/>
      <c r="U76" s="116"/>
      <c r="V76" s="116">
        <v>0</v>
      </c>
      <c r="W76" s="116">
        <v>61</v>
      </c>
      <c r="X76" s="116">
        <v>78</v>
      </c>
      <c r="Y76" s="116">
        <v>93</v>
      </c>
      <c r="Z76" s="116">
        <v>102</v>
      </c>
      <c r="AG76" s="137"/>
    </row>
    <row r="77" spans="19:33" x14ac:dyDescent="0.25">
      <c r="S77" s="119" t="s">
        <v>51</v>
      </c>
      <c r="T77" s="119"/>
      <c r="U77" s="116"/>
      <c r="V77" s="116">
        <v>0</v>
      </c>
      <c r="W77" s="116">
        <v>31</v>
      </c>
      <c r="X77" s="116">
        <v>39</v>
      </c>
      <c r="Y77" s="116">
        <v>36</v>
      </c>
      <c r="Z77" s="116">
        <v>27</v>
      </c>
      <c r="AG77" s="137"/>
    </row>
    <row r="78" spans="19:33" x14ac:dyDescent="0.25">
      <c r="S78" s="119" t="s">
        <v>52</v>
      </c>
      <c r="T78" s="119"/>
      <c r="U78" s="116"/>
      <c r="V78" s="116">
        <v>0</v>
      </c>
      <c r="W78" s="116">
        <v>15</v>
      </c>
      <c r="X78" s="116">
        <v>18</v>
      </c>
      <c r="Y78" s="116">
        <v>22</v>
      </c>
      <c r="Z78" s="116">
        <v>21</v>
      </c>
      <c r="AG78" s="137"/>
    </row>
    <row r="79" spans="19:33" x14ac:dyDescent="0.25">
      <c r="S79" s="119" t="s">
        <v>53</v>
      </c>
      <c r="T79" s="119"/>
      <c r="U79" s="116"/>
      <c r="V79" s="116">
        <v>0</v>
      </c>
      <c r="W79" s="116">
        <v>20</v>
      </c>
      <c r="X79" s="116">
        <v>18</v>
      </c>
      <c r="Y79" s="116">
        <v>18</v>
      </c>
      <c r="Z79" s="116">
        <v>13</v>
      </c>
      <c r="AG79" s="137"/>
    </row>
    <row r="80" spans="19:33" x14ac:dyDescent="0.25">
      <c r="S80" s="122" t="s">
        <v>54</v>
      </c>
      <c r="T80" s="122"/>
      <c r="U80" s="116"/>
      <c r="V80" s="116">
        <v>0</v>
      </c>
      <c r="W80" s="116">
        <v>4932</v>
      </c>
      <c r="X80" s="116">
        <v>5352</v>
      </c>
      <c r="Y80" s="116">
        <v>5608</v>
      </c>
      <c r="Z80" s="116">
        <v>5769</v>
      </c>
      <c r="AG80" s="137"/>
    </row>
    <row r="81" spans="1:33" x14ac:dyDescent="0.25">
      <c r="S81" s="132" t="s">
        <v>56</v>
      </c>
      <c r="T81" s="132"/>
      <c r="Y81" s="127"/>
      <c r="Z81" s="127"/>
      <c r="AG81" s="137"/>
    </row>
    <row r="82" spans="1:33" ht="15.75" customHeight="1" x14ac:dyDescent="0.25">
      <c r="A82" s="48"/>
      <c r="B82" s="48"/>
      <c r="C82" s="146" t="str">
        <f>S1</f>
        <v>Alpine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  <c r="AG82" s="137"/>
    </row>
    <row r="83" spans="1:33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361</v>
      </c>
      <c r="X83" s="116">
        <v>373</v>
      </c>
      <c r="Y83" s="116">
        <v>419</v>
      </c>
      <c r="Z83" s="116">
        <v>436</v>
      </c>
      <c r="AD83" s="121"/>
      <c r="AG83" s="137"/>
    </row>
    <row r="84" spans="1:33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303</v>
      </c>
      <c r="X84" s="116">
        <v>330</v>
      </c>
      <c r="Y84" s="116">
        <v>352</v>
      </c>
      <c r="Z84" s="116">
        <v>357</v>
      </c>
      <c r="AG84" s="137"/>
    </row>
    <row r="85" spans="1:33" ht="15" customHeight="1" x14ac:dyDescent="0.25">
      <c r="A85" s="51" t="s">
        <v>3</v>
      </c>
      <c r="B85" s="51"/>
      <c r="C85" s="61" t="str">
        <f t="shared" ref="C85:C90" si="3">AB4</f>
        <v>11,183</v>
      </c>
      <c r="D85" s="100">
        <f t="shared" ref="D85:D90" si="4">AD4</f>
        <v>9.7516930022574222E-3</v>
      </c>
      <c r="E85" s="101">
        <f t="shared" ref="E85:E90" si="5">AD4</f>
        <v>9.7516930022574222E-3</v>
      </c>
      <c r="F85" s="100">
        <f t="shared" ref="F85:F90" si="6">AF4</f>
        <v>0.15039604978911636</v>
      </c>
      <c r="G85" s="101">
        <f t="shared" ref="G85:G90" si="7">AF4</f>
        <v>0.15039604978911636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513</v>
      </c>
      <c r="X85" s="116">
        <v>571</v>
      </c>
      <c r="Y85" s="116">
        <v>609</v>
      </c>
      <c r="Z85" s="116">
        <v>623</v>
      </c>
      <c r="AG85" s="137"/>
    </row>
    <row r="86" spans="1:33" ht="15" customHeight="1" x14ac:dyDescent="0.25">
      <c r="A86" s="102" t="s">
        <v>4</v>
      </c>
      <c r="B86" s="51"/>
      <c r="C86" s="61" t="str">
        <f t="shared" si="3"/>
        <v>5,410</v>
      </c>
      <c r="D86" s="100">
        <f t="shared" si="4"/>
        <v>-1.0968921389396757E-2</v>
      </c>
      <c r="E86" s="101">
        <f t="shared" si="5"/>
        <v>-1.0968921389396757E-2</v>
      </c>
      <c r="F86" s="100">
        <f t="shared" si="6"/>
        <v>0.11615432226119249</v>
      </c>
      <c r="G86" s="101">
        <f t="shared" si="7"/>
        <v>0.11615432226119249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184</v>
      </c>
      <c r="X86" s="116">
        <v>203</v>
      </c>
      <c r="Y86" s="116">
        <v>243</v>
      </c>
      <c r="Z86" s="116">
        <v>251</v>
      </c>
      <c r="AG86" s="137"/>
    </row>
    <row r="87" spans="1:33" ht="15" customHeight="1" x14ac:dyDescent="0.25">
      <c r="A87" s="102" t="s">
        <v>5</v>
      </c>
      <c r="B87" s="51"/>
      <c r="C87" s="61" t="str">
        <f t="shared" si="3"/>
        <v>5,771</v>
      </c>
      <c r="D87" s="100">
        <f t="shared" si="4"/>
        <v>2.9249152844658566E-2</v>
      </c>
      <c r="E87" s="101">
        <f t="shared" si="5"/>
        <v>2.9249152844658566E-2</v>
      </c>
      <c r="F87" s="100">
        <f t="shared" si="6"/>
        <v>0.18379487179487186</v>
      </c>
      <c r="G87" s="101">
        <f t="shared" si="7"/>
        <v>0.18379487179487186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77</v>
      </c>
      <c r="X87" s="116">
        <v>98</v>
      </c>
      <c r="Y87" s="116">
        <v>96</v>
      </c>
      <c r="Z87" s="116">
        <v>105</v>
      </c>
      <c r="AG87" s="137"/>
    </row>
    <row r="88" spans="1:33" ht="15" customHeight="1" x14ac:dyDescent="0.25">
      <c r="A88" s="51" t="s">
        <v>6</v>
      </c>
      <c r="B88" s="51"/>
      <c r="C88" s="61" t="str">
        <f t="shared" si="3"/>
        <v>7,221</v>
      </c>
      <c r="D88" s="100">
        <f t="shared" si="4"/>
        <v>-7.831821929101368E-3</v>
      </c>
      <c r="E88" s="101">
        <f t="shared" si="5"/>
        <v>-7.831821929101368E-3</v>
      </c>
      <c r="F88" s="100">
        <f t="shared" si="6"/>
        <v>0.11246341087659828</v>
      </c>
      <c r="G88" s="101">
        <f t="shared" si="7"/>
        <v>0.11246341087659828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151</v>
      </c>
      <c r="X88" s="116">
        <v>153</v>
      </c>
      <c r="Y88" s="116">
        <v>146</v>
      </c>
      <c r="Z88" s="116">
        <v>143</v>
      </c>
      <c r="AG88" s="137"/>
    </row>
    <row r="89" spans="1:33" ht="15" customHeight="1" x14ac:dyDescent="0.25">
      <c r="A89" s="51" t="s">
        <v>102</v>
      </c>
      <c r="B89" s="51"/>
      <c r="C89" s="61" t="str">
        <f t="shared" si="3"/>
        <v>$28,723</v>
      </c>
      <c r="D89" s="100">
        <f t="shared" si="4"/>
        <v>2.9185179876737743E-2</v>
      </c>
      <c r="E89" s="101">
        <f t="shared" si="5"/>
        <v>2.9185179876737743E-2</v>
      </c>
      <c r="F89" s="100">
        <f t="shared" si="6"/>
        <v>6.3188703640845167E-2</v>
      </c>
      <c r="G89" s="101">
        <f t="shared" si="7"/>
        <v>6.3188703640845167E-2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312</v>
      </c>
      <c r="X89" s="116">
        <v>328</v>
      </c>
      <c r="Y89" s="116">
        <v>340</v>
      </c>
      <c r="Z89" s="116">
        <v>337</v>
      </c>
      <c r="AG89" s="137"/>
    </row>
    <row r="90" spans="1:33" ht="15" customHeight="1" x14ac:dyDescent="0.25">
      <c r="A90" s="51" t="s">
        <v>7</v>
      </c>
      <c r="B90" s="51"/>
      <c r="C90" s="61" t="str">
        <f t="shared" si="3"/>
        <v>$328.4 mil</v>
      </c>
      <c r="D90" s="100">
        <f t="shared" si="4"/>
        <v>4.0800946580584085E-2</v>
      </c>
      <c r="E90" s="101">
        <f t="shared" si="5"/>
        <v>4.0800946580584085E-2</v>
      </c>
      <c r="F90" s="100">
        <f t="shared" si="6"/>
        <v>0.25893824712965574</v>
      </c>
      <c r="G90" s="101">
        <f t="shared" si="7"/>
        <v>0.25893824712965574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495</v>
      </c>
      <c r="X90" s="116">
        <v>506</v>
      </c>
      <c r="Y90" s="116">
        <v>510</v>
      </c>
      <c r="Z90" s="116">
        <v>501</v>
      </c>
      <c r="AG90" s="137"/>
    </row>
    <row r="91" spans="1:33" ht="15" customHeight="1" x14ac:dyDescent="0.25">
      <c r="S91" s="122" t="s">
        <v>54</v>
      </c>
      <c r="T91" s="122"/>
      <c r="U91" s="116"/>
      <c r="V91" s="116">
        <v>0</v>
      </c>
      <c r="W91" s="116">
        <v>3329</v>
      </c>
      <c r="X91" s="116">
        <v>3499</v>
      </c>
      <c r="Y91" s="116">
        <v>3733</v>
      </c>
      <c r="Z91" s="116">
        <v>3676</v>
      </c>
      <c r="AG91" s="137"/>
    </row>
    <row r="92" spans="1:33" ht="15" customHeight="1" x14ac:dyDescent="0.25">
      <c r="A92" s="19" t="s">
        <v>207</v>
      </c>
      <c r="S92" s="133" t="s">
        <v>55</v>
      </c>
      <c r="T92" s="133"/>
      <c r="AG92" s="137"/>
    </row>
    <row r="93" spans="1:33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251</v>
      </c>
      <c r="X93" s="116">
        <v>259</v>
      </c>
      <c r="Y93" s="116">
        <v>305</v>
      </c>
      <c r="Z93" s="116">
        <v>319</v>
      </c>
      <c r="AG93" s="137"/>
    </row>
    <row r="94" spans="1:33" ht="15" customHeight="1" x14ac:dyDescent="0.25">
      <c r="S94" s="119" t="s">
        <v>58</v>
      </c>
      <c r="T94" s="119"/>
      <c r="U94" s="116"/>
      <c r="V94" s="116">
        <v>0</v>
      </c>
      <c r="W94" s="116">
        <v>613</v>
      </c>
      <c r="X94" s="116">
        <v>637</v>
      </c>
      <c r="Y94" s="116">
        <v>656</v>
      </c>
      <c r="Z94" s="116">
        <v>674</v>
      </c>
      <c r="AG94" s="137"/>
    </row>
    <row r="95" spans="1:33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107</v>
      </c>
      <c r="X95" s="116">
        <v>121</v>
      </c>
      <c r="Y95" s="116">
        <v>131</v>
      </c>
      <c r="Z95" s="116">
        <v>139</v>
      </c>
      <c r="AG95" s="137"/>
    </row>
    <row r="96" spans="1:33" ht="15" customHeight="1" x14ac:dyDescent="0.25">
      <c r="S96" s="119" t="s">
        <v>200</v>
      </c>
      <c r="T96" s="119"/>
      <c r="U96" s="116"/>
      <c r="V96" s="116">
        <v>0</v>
      </c>
      <c r="W96" s="116">
        <v>434</v>
      </c>
      <c r="X96" s="116">
        <v>474</v>
      </c>
      <c r="Y96" s="116">
        <v>503</v>
      </c>
      <c r="Z96" s="116">
        <v>489</v>
      </c>
      <c r="AG96" s="137"/>
    </row>
    <row r="97" spans="1:33" ht="15" customHeight="1" x14ac:dyDescent="0.25">
      <c r="S97" s="119" t="s">
        <v>201</v>
      </c>
      <c r="T97" s="119"/>
      <c r="U97" s="116"/>
      <c r="V97" s="116">
        <v>0</v>
      </c>
      <c r="W97" s="116">
        <v>430</v>
      </c>
      <c r="X97" s="116">
        <v>473</v>
      </c>
      <c r="Y97" s="116">
        <v>487</v>
      </c>
      <c r="Z97" s="116">
        <v>500</v>
      </c>
      <c r="AG97" s="137"/>
    </row>
    <row r="98" spans="1:33" ht="15" customHeight="1" x14ac:dyDescent="0.25">
      <c r="S98" s="119" t="s">
        <v>202</v>
      </c>
      <c r="T98" s="119"/>
      <c r="U98" s="116"/>
      <c r="V98" s="116">
        <v>0</v>
      </c>
      <c r="W98" s="116">
        <v>295</v>
      </c>
      <c r="X98" s="116">
        <v>302</v>
      </c>
      <c r="Y98" s="116">
        <v>348</v>
      </c>
      <c r="Z98" s="116">
        <v>353</v>
      </c>
      <c r="AG98" s="137"/>
    </row>
    <row r="99" spans="1:33" ht="15" customHeight="1" x14ac:dyDescent="0.25">
      <c r="S99" s="119" t="s">
        <v>203</v>
      </c>
      <c r="T99" s="119"/>
      <c r="U99" s="116"/>
      <c r="V99" s="116">
        <v>0</v>
      </c>
      <c r="W99" s="116">
        <v>32</v>
      </c>
      <c r="X99" s="116">
        <v>39</v>
      </c>
      <c r="Y99" s="116">
        <v>46</v>
      </c>
      <c r="Z99" s="116">
        <v>37</v>
      </c>
      <c r="AG99" s="137"/>
    </row>
    <row r="100" spans="1:33" x14ac:dyDescent="0.25">
      <c r="A100" s="20"/>
      <c r="S100" s="119" t="s">
        <v>59</v>
      </c>
      <c r="T100" s="119"/>
      <c r="U100" s="116"/>
      <c r="V100" s="116">
        <v>0</v>
      </c>
      <c r="W100" s="116">
        <v>289</v>
      </c>
      <c r="X100" s="116">
        <v>294</v>
      </c>
      <c r="Y100" s="116">
        <v>292</v>
      </c>
      <c r="Z100" s="116">
        <v>322</v>
      </c>
      <c r="AG100" s="137"/>
    </row>
    <row r="101" spans="1:33" x14ac:dyDescent="0.25">
      <c r="S101" s="122" t="s">
        <v>54</v>
      </c>
      <c r="T101" s="122"/>
      <c r="U101" s="116"/>
      <c r="V101" s="116">
        <v>0</v>
      </c>
      <c r="W101" s="116">
        <v>3157</v>
      </c>
      <c r="X101" s="116">
        <v>3327</v>
      </c>
      <c r="Y101" s="116">
        <v>3545</v>
      </c>
      <c r="Z101" s="116">
        <v>3540</v>
      </c>
      <c r="AG101" s="137"/>
    </row>
    <row r="102" spans="1:33" x14ac:dyDescent="0.25">
      <c r="A102" s="21"/>
      <c r="S102" s="119"/>
      <c r="T102" s="119"/>
      <c r="Y102" s="127"/>
      <c r="Z102" s="127"/>
      <c r="AG102" s="137"/>
    </row>
    <row r="103" spans="1:33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  <c r="AG103" s="137"/>
    </row>
    <row r="104" spans="1:33" x14ac:dyDescent="0.25">
      <c r="S104" s="119" t="s">
        <v>15</v>
      </c>
      <c r="T104" s="119"/>
      <c r="U104" s="116"/>
      <c r="V104" s="116">
        <v>0</v>
      </c>
      <c r="W104" s="116">
        <v>6548</v>
      </c>
      <c r="X104" s="116">
        <v>7211</v>
      </c>
      <c r="Y104" s="116">
        <v>7602</v>
      </c>
      <c r="Z104" s="116">
        <v>7753</v>
      </c>
      <c r="AB104" s="113" t="str">
        <f>TEXT(Z104,"###,###")</f>
        <v>7,753</v>
      </c>
      <c r="AD104" s="134">
        <f>Z104/($Z$4)*100</f>
        <v>69.328444961101681</v>
      </c>
      <c r="AF104" s="113"/>
      <c r="AG104" s="137"/>
    </row>
    <row r="105" spans="1:33" x14ac:dyDescent="0.25">
      <c r="S105" s="119" t="s">
        <v>18</v>
      </c>
      <c r="T105" s="119"/>
      <c r="U105" s="116"/>
      <c r="V105" s="116">
        <v>0</v>
      </c>
      <c r="W105" s="116">
        <v>1837</v>
      </c>
      <c r="X105" s="116">
        <v>2004</v>
      </c>
      <c r="Y105" s="116">
        <v>1967</v>
      </c>
      <c r="Z105" s="116">
        <v>2092</v>
      </c>
      <c r="AB105" s="113" t="str">
        <f>TEXT(Z105,"###,###")</f>
        <v>2,092</v>
      </c>
      <c r="AD105" s="134">
        <f>Z105/($Z$4)*100</f>
        <v>18.706965930430115</v>
      </c>
      <c r="AF105" s="113"/>
      <c r="AG105" s="137"/>
    </row>
    <row r="106" spans="1:33" x14ac:dyDescent="0.25">
      <c r="S106" s="122" t="s">
        <v>54</v>
      </c>
      <c r="T106" s="122"/>
      <c r="U106" s="124"/>
      <c r="V106" s="124">
        <v>0</v>
      </c>
      <c r="W106" s="124">
        <v>8385</v>
      </c>
      <c r="X106" s="124">
        <v>9215</v>
      </c>
      <c r="Y106" s="124">
        <v>9569</v>
      </c>
      <c r="Z106" s="124">
        <v>9845</v>
      </c>
      <c r="AB106" s="113"/>
      <c r="AD106" s="134"/>
      <c r="AF106" s="113"/>
      <c r="AG106" s="137"/>
    </row>
    <row r="107" spans="1:33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  <c r="AG107" s="137"/>
    </row>
    <row r="108" spans="1:33" x14ac:dyDescent="0.25">
      <c r="S108" s="119" t="s">
        <v>20</v>
      </c>
      <c r="T108" s="119"/>
      <c r="U108" s="116"/>
      <c r="V108" s="116">
        <v>0</v>
      </c>
      <c r="W108" s="116">
        <v>1800</v>
      </c>
      <c r="X108" s="116">
        <v>2065</v>
      </c>
      <c r="Y108" s="116">
        <v>2353</v>
      </c>
      <c r="Z108" s="116">
        <v>2246</v>
      </c>
      <c r="AB108" s="113" t="str">
        <f>TEXT(Z108,"###,###")</f>
        <v>2,246</v>
      </c>
      <c r="AD108" s="134">
        <f>Z108/($Z$4)*100</f>
        <v>20.084056156666367</v>
      </c>
      <c r="AF108" s="113"/>
      <c r="AG108" s="137"/>
    </row>
    <row r="109" spans="1:33" x14ac:dyDescent="0.25">
      <c r="S109" s="119" t="s">
        <v>21</v>
      </c>
      <c r="T109" s="119"/>
      <c r="U109" s="116"/>
      <c r="V109" s="116">
        <v>0</v>
      </c>
      <c r="W109" s="116">
        <v>1951</v>
      </c>
      <c r="X109" s="116">
        <v>2236</v>
      </c>
      <c r="Y109" s="116">
        <v>2290</v>
      </c>
      <c r="Z109" s="116">
        <v>2236</v>
      </c>
      <c r="AB109" s="113" t="str">
        <f>TEXT(Z109,"###,###")</f>
        <v>2,236</v>
      </c>
      <c r="AD109" s="134">
        <f>Z109/($Z$4)*100</f>
        <v>19.994634713404274</v>
      </c>
      <c r="AF109" s="113"/>
      <c r="AG109" s="137"/>
    </row>
    <row r="110" spans="1:33" x14ac:dyDescent="0.25">
      <c r="S110" s="119" t="s">
        <v>22</v>
      </c>
      <c r="T110" s="119"/>
      <c r="U110" s="116"/>
      <c r="V110" s="116">
        <v>0</v>
      </c>
      <c r="W110" s="116">
        <v>2084</v>
      </c>
      <c r="X110" s="116">
        <v>2214</v>
      </c>
      <c r="Y110" s="116">
        <v>2254</v>
      </c>
      <c r="Z110" s="116">
        <v>2652</v>
      </c>
      <c r="AB110" s="113" t="str">
        <f>TEXT(Z110,"###,###")</f>
        <v>2,652</v>
      </c>
      <c r="AD110" s="134">
        <f>Z110/($Z$4)*100</f>
        <v>23.714566753107395</v>
      </c>
      <c r="AF110" s="113"/>
      <c r="AG110" s="137"/>
    </row>
    <row r="111" spans="1:33" x14ac:dyDescent="0.25">
      <c r="S111" s="119" t="s">
        <v>23</v>
      </c>
      <c r="T111" s="119"/>
      <c r="U111" s="116"/>
      <c r="V111" s="116">
        <v>0</v>
      </c>
      <c r="W111" s="116">
        <v>2553</v>
      </c>
      <c r="X111" s="116">
        <v>2700</v>
      </c>
      <c r="Y111" s="116">
        <v>2677</v>
      </c>
      <c r="Z111" s="116">
        <v>2706</v>
      </c>
      <c r="AB111" s="113" t="str">
        <f>TEXT(Z111,"###,###")</f>
        <v>2,706</v>
      </c>
      <c r="AD111" s="134">
        <f>Z111/($Z$4)*100</f>
        <v>24.197442546722701</v>
      </c>
      <c r="AF111" s="113"/>
      <c r="AG111" s="137"/>
    </row>
    <row r="112" spans="1:33" x14ac:dyDescent="0.25">
      <c r="S112" s="122" t="s">
        <v>54</v>
      </c>
      <c r="T112" s="122"/>
      <c r="U112" s="116"/>
      <c r="V112" s="116">
        <v>0</v>
      </c>
      <c r="W112" s="116">
        <v>9776</v>
      </c>
      <c r="X112" s="116">
        <v>10532</v>
      </c>
      <c r="Y112" s="116">
        <v>11075</v>
      </c>
      <c r="Z112" s="116">
        <v>11181</v>
      </c>
      <c r="AG112" s="137"/>
    </row>
    <row r="113" spans="19:33" x14ac:dyDescent="0.25">
      <c r="AB113" s="129" t="s">
        <v>25</v>
      </c>
      <c r="AC113" s="110"/>
      <c r="AD113" s="110" t="s">
        <v>196</v>
      </c>
      <c r="AF113" s="110" t="s">
        <v>197</v>
      </c>
      <c r="AG113" s="137"/>
    </row>
    <row r="114" spans="19:33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  <c r="AG114" s="137"/>
    </row>
    <row r="115" spans="19:33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  <c r="AG115" s="137"/>
    </row>
    <row r="116" spans="19:33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  <c r="AG116" s="137"/>
    </row>
    <row r="117" spans="19:33" x14ac:dyDescent="0.25">
      <c r="AG117" s="137"/>
    </row>
    <row r="118" spans="19:33" x14ac:dyDescent="0.25">
      <c r="S118" s="105" t="s">
        <v>103</v>
      </c>
      <c r="T118" s="135"/>
      <c r="U118" s="135"/>
      <c r="V118" s="135">
        <v>44.52</v>
      </c>
      <c r="W118" s="135">
        <v>45.4</v>
      </c>
      <c r="X118" s="135">
        <v>44.8</v>
      </c>
      <c r="Y118" s="135">
        <v>44.67</v>
      </c>
      <c r="Z118" s="135">
        <v>44.57</v>
      </c>
      <c r="AB118" s="113" t="str">
        <f>TEXT(Z118,"##.0")</f>
        <v>44.6</v>
      </c>
      <c r="AG118" s="137"/>
    </row>
    <row r="119" spans="19:33" x14ac:dyDescent="0.25">
      <c r="AG119" s="137"/>
    </row>
    <row r="120" spans="19:33" x14ac:dyDescent="0.25">
      <c r="S120" s="105" t="s">
        <v>104</v>
      </c>
      <c r="T120" s="116"/>
      <c r="U120" s="116"/>
      <c r="V120" s="116">
        <v>4845</v>
      </c>
      <c r="W120" s="116">
        <v>4867</v>
      </c>
      <c r="X120" s="116">
        <v>5079</v>
      </c>
      <c r="Y120" s="116">
        <v>5435</v>
      </c>
      <c r="Z120" s="116">
        <v>5410</v>
      </c>
      <c r="AB120" s="113" t="str">
        <f>TEXT(Z120,"###,###")</f>
        <v>5,410</v>
      </c>
      <c r="AG120" s="137"/>
    </row>
    <row r="121" spans="19:33" x14ac:dyDescent="0.25">
      <c r="S121" s="105" t="s">
        <v>105</v>
      </c>
      <c r="T121" s="116"/>
      <c r="U121" s="116"/>
      <c r="V121" s="116">
        <v>883</v>
      </c>
      <c r="W121" s="116">
        <v>864</v>
      </c>
      <c r="X121" s="116">
        <v>900</v>
      </c>
      <c r="Y121" s="116">
        <v>979</v>
      </c>
      <c r="Z121" s="116">
        <v>920</v>
      </c>
      <c r="AB121" s="113" t="str">
        <f>TEXT(Z121,"###,###")</f>
        <v>920</v>
      </c>
      <c r="AG121" s="137"/>
    </row>
    <row r="122" spans="19:33" x14ac:dyDescent="0.25">
      <c r="S122" s="105" t="s">
        <v>106</v>
      </c>
      <c r="T122" s="116"/>
      <c r="U122" s="116"/>
      <c r="V122" s="116">
        <v>765</v>
      </c>
      <c r="W122" s="116">
        <v>751</v>
      </c>
      <c r="X122" s="116">
        <v>847</v>
      </c>
      <c r="Y122" s="116">
        <v>871</v>
      </c>
      <c r="Z122" s="116">
        <v>888</v>
      </c>
      <c r="AB122" s="113" t="str">
        <f>TEXT(Z122,"###,###")</f>
        <v>888</v>
      </c>
      <c r="AG122" s="137"/>
    </row>
    <row r="123" spans="19:33" x14ac:dyDescent="0.25">
      <c r="AB123" s="129" t="s">
        <v>25</v>
      </c>
      <c r="AC123" s="110"/>
      <c r="AD123" s="110" t="s">
        <v>33</v>
      </c>
      <c r="AE123" s="110"/>
      <c r="AF123" s="110"/>
      <c r="AG123" s="137"/>
    </row>
    <row r="124" spans="19:33" x14ac:dyDescent="0.25">
      <c r="S124" s="105" t="s">
        <v>107</v>
      </c>
      <c r="T124" s="116"/>
      <c r="U124" s="116"/>
      <c r="V124" s="116">
        <v>5610</v>
      </c>
      <c r="W124" s="116">
        <v>5618</v>
      </c>
      <c r="X124" s="116">
        <v>5926</v>
      </c>
      <c r="Y124" s="116">
        <v>6306</v>
      </c>
      <c r="Z124" s="116">
        <v>6298</v>
      </c>
      <c r="AB124" s="113" t="str">
        <f>TEXT(Z124,"###,###")</f>
        <v>6,298</v>
      </c>
      <c r="AD124" s="131">
        <f>Z124/$Z$7*100</f>
        <v>87.217836864700189</v>
      </c>
      <c r="AG124" s="137"/>
    </row>
    <row r="125" spans="19:33" x14ac:dyDescent="0.25">
      <c r="S125" s="105" t="s">
        <v>108</v>
      </c>
      <c r="T125" s="116"/>
      <c r="U125" s="116"/>
      <c r="V125" s="116">
        <v>1648</v>
      </c>
      <c r="W125" s="116">
        <v>1615</v>
      </c>
      <c r="X125" s="116">
        <v>1747</v>
      </c>
      <c r="Y125" s="116">
        <v>1850</v>
      </c>
      <c r="Z125" s="116">
        <v>1808</v>
      </c>
      <c r="AB125" s="113" t="str">
        <f>TEXT(Z125,"###,###")</f>
        <v>1,808</v>
      </c>
      <c r="AD125" s="131">
        <f>Z125/$Z$7*100</f>
        <v>25.038083367954577</v>
      </c>
      <c r="AG125" s="137"/>
    </row>
    <row r="126" spans="19:33" x14ac:dyDescent="0.25">
      <c r="AG126" s="137"/>
    </row>
    <row r="127" spans="19:33" x14ac:dyDescent="0.25">
      <c r="S127" s="105" t="s">
        <v>109</v>
      </c>
      <c r="T127" s="116"/>
      <c r="U127" s="116"/>
      <c r="V127" s="116">
        <v>3387</v>
      </c>
      <c r="W127" s="116">
        <v>3325</v>
      </c>
      <c r="X127" s="116">
        <v>3499</v>
      </c>
      <c r="Y127" s="116">
        <v>3736</v>
      </c>
      <c r="Z127" s="116">
        <v>3677</v>
      </c>
      <c r="AB127" s="113" t="str">
        <f>TEXT(Z127,"###,###")</f>
        <v>3,677</v>
      </c>
      <c r="AD127" s="131">
        <f>Z127/$Z$7*100</f>
        <v>50.920925079628866</v>
      </c>
      <c r="AG127" s="137"/>
    </row>
    <row r="128" spans="19:33" x14ac:dyDescent="0.25">
      <c r="S128" s="105" t="s">
        <v>110</v>
      </c>
      <c r="T128" s="116"/>
      <c r="U128" s="116"/>
      <c r="V128" s="116">
        <v>3103</v>
      </c>
      <c r="W128" s="116">
        <v>3161</v>
      </c>
      <c r="X128" s="116">
        <v>3327</v>
      </c>
      <c r="Y128" s="116">
        <v>3549</v>
      </c>
      <c r="Z128" s="116">
        <v>3544</v>
      </c>
      <c r="AB128" s="113" t="str">
        <f>TEXT(Z128,"###,###")</f>
        <v>3,544</v>
      </c>
      <c r="AD128" s="131">
        <f>Z128/$Z$7*100</f>
        <v>49.079074920371141</v>
      </c>
      <c r="AG128" s="137"/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478066C-FA73-4301-8502-E98716EEB6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828D6D94-4A5C-4FEC-8182-9BD3C77D91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C41D2511-7968-4CD6-A087-A67AB1063A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AD7BFDBA-C49F-4217-9D77-7D958FF477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A4091-153B-406C-9982-FE34967528B3}">
  <sheetPr codeName="Sheet8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East Gippsland</v>
      </c>
      <c r="T1" s="103"/>
      <c r="U1" s="103"/>
      <c r="V1" s="103"/>
      <c r="W1" s="103"/>
      <c r="X1" s="103"/>
      <c r="Y1" s="104" t="str">
        <f>Y3</f>
        <v>8.19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130</v>
      </c>
      <c r="Y3" s="109" t="s">
        <v>228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8.19 East Gippsland,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30091</v>
      </c>
      <c r="W4" s="112">
        <v>29579</v>
      </c>
      <c r="X4" s="112">
        <v>30567</v>
      </c>
      <c r="Y4" s="112">
        <v>32203</v>
      </c>
      <c r="Z4" s="112">
        <v>32337</v>
      </c>
      <c r="AB4" s="113" t="str">
        <f>TEXT(Z4,"###,###")</f>
        <v>32,337</v>
      </c>
      <c r="AD4" s="114">
        <f>Z4/Y4-1</f>
        <v>4.1611030028259055E-3</v>
      </c>
      <c r="AF4" s="114">
        <f>Z4/V4-1</f>
        <v>7.4640257884417194E-2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15037</v>
      </c>
      <c r="W5" s="112">
        <v>14772</v>
      </c>
      <c r="X5" s="112">
        <v>15286</v>
      </c>
      <c r="Y5" s="112">
        <v>16145</v>
      </c>
      <c r="Z5" s="112">
        <v>16040</v>
      </c>
      <c r="AB5" s="113" t="str">
        <f>TEXT(Z5,"###,###")</f>
        <v>16,040</v>
      </c>
      <c r="AD5" s="114">
        <f t="shared" ref="AD5:AD9" si="0">Z5/Y5-1</f>
        <v>-6.5035614741405512E-3</v>
      </c>
      <c r="AF5" s="114">
        <f t="shared" ref="AF5:AF9" si="1">Z5/V5-1</f>
        <v>6.6702134734321961E-2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15054</v>
      </c>
      <c r="W6" s="112">
        <v>14807</v>
      </c>
      <c r="X6" s="112">
        <v>15281</v>
      </c>
      <c r="Y6" s="112">
        <v>16058</v>
      </c>
      <c r="Z6" s="112">
        <v>16300</v>
      </c>
      <c r="AB6" s="113" t="str">
        <f>TEXT(Z6,"###,###")</f>
        <v>16,300</v>
      </c>
      <c r="AD6" s="114">
        <f t="shared" si="0"/>
        <v>1.5070369909079506E-2</v>
      </c>
      <c r="AF6" s="114">
        <f t="shared" si="1"/>
        <v>8.2768699349010211E-2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21168</v>
      </c>
      <c r="W7" s="112">
        <v>21116</v>
      </c>
      <c r="X7" s="112">
        <v>21850</v>
      </c>
      <c r="Y7" s="112">
        <v>23013</v>
      </c>
      <c r="Z7" s="112">
        <v>23079</v>
      </c>
      <c r="AB7" s="113" t="str">
        <f>TEXT(Z7,"###,###")</f>
        <v>23,079</v>
      </c>
      <c r="AD7" s="114">
        <f t="shared" si="0"/>
        <v>2.8679442054491133E-3</v>
      </c>
      <c r="AF7" s="114">
        <f t="shared" si="1"/>
        <v>9.0277777777777679E-2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32,337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23,079</v>
      </c>
      <c r="P8" s="71"/>
      <c r="S8" s="111" t="s">
        <v>87</v>
      </c>
      <c r="T8" s="112"/>
      <c r="U8" s="112"/>
      <c r="V8" s="112">
        <v>30925.86</v>
      </c>
      <c r="W8" s="112">
        <v>33001</v>
      </c>
      <c r="X8" s="112">
        <v>33364.31</v>
      </c>
      <c r="Y8" s="112">
        <v>35000</v>
      </c>
      <c r="Z8" s="112">
        <v>35840.82</v>
      </c>
      <c r="AB8" s="113" t="str">
        <f>TEXT(Z8,"$###,###")</f>
        <v>$35,841</v>
      </c>
      <c r="AD8" s="114">
        <f t="shared" si="0"/>
        <v>2.4023428571428473E-2</v>
      </c>
      <c r="AF8" s="114">
        <f t="shared" si="1"/>
        <v>0.15892718909029524</v>
      </c>
    </row>
    <row r="9" spans="1:32" x14ac:dyDescent="0.25">
      <c r="A9" s="32" t="s">
        <v>15</v>
      </c>
      <c r="B9" s="75"/>
      <c r="C9" s="76"/>
      <c r="D9" s="77">
        <f>AD104</f>
        <v>66.527507189906302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51.146063520949781</v>
      </c>
      <c r="P9" s="78" t="s">
        <v>88</v>
      </c>
      <c r="S9" s="111" t="s">
        <v>7</v>
      </c>
      <c r="T9" s="112"/>
      <c r="U9" s="112"/>
      <c r="V9" s="112">
        <v>875905983</v>
      </c>
      <c r="W9" s="112">
        <v>891436179</v>
      </c>
      <c r="X9" s="112">
        <v>940580248</v>
      </c>
      <c r="Y9" s="112">
        <v>1006260548</v>
      </c>
      <c r="Z9" s="112">
        <v>1038882639</v>
      </c>
      <c r="AB9" s="113" t="str">
        <f>TEXT(Z9/1000000,"$#,###.0")&amp;" mil"</f>
        <v>$1,038.9 mil</v>
      </c>
      <c r="AD9" s="114">
        <f t="shared" si="0"/>
        <v>3.241912948374881E-2</v>
      </c>
      <c r="AF9" s="114">
        <f t="shared" si="1"/>
        <v>0.18606638059692293</v>
      </c>
    </row>
    <row r="10" spans="1:32" x14ac:dyDescent="0.25">
      <c r="A10" s="32" t="s">
        <v>18</v>
      </c>
      <c r="B10" s="75"/>
      <c r="C10" s="76"/>
      <c r="D10" s="77">
        <f>AD105</f>
        <v>21.105853975322386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48.862602365787076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87.711772607132019</v>
      </c>
      <c r="P11" s="78" t="s">
        <v>88</v>
      </c>
      <c r="S11" s="111" t="s">
        <v>30</v>
      </c>
      <c r="T11" s="116"/>
      <c r="U11" s="116"/>
      <c r="V11" s="116">
        <v>25190</v>
      </c>
      <c r="W11" s="116">
        <v>24744</v>
      </c>
      <c r="X11" s="116">
        <v>25530</v>
      </c>
      <c r="Y11" s="116">
        <v>26851</v>
      </c>
      <c r="Z11" s="116">
        <v>27235</v>
      </c>
    </row>
    <row r="12" spans="1:32" ht="28.5" customHeight="1" x14ac:dyDescent="0.25">
      <c r="A12" s="32" t="s">
        <v>20</v>
      </c>
      <c r="B12" s="76"/>
      <c r="C12" s="76"/>
      <c r="D12" s="77">
        <f>AD108</f>
        <v>16.934162105328262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22.137007669309764</v>
      </c>
      <c r="P12" s="78" t="s">
        <v>88</v>
      </c>
      <c r="S12" s="111" t="s">
        <v>31</v>
      </c>
      <c r="T12" s="116"/>
      <c r="U12" s="116"/>
      <c r="V12" s="116">
        <v>4899</v>
      </c>
      <c r="W12" s="116">
        <v>4835</v>
      </c>
      <c r="X12" s="116">
        <v>5037</v>
      </c>
      <c r="Y12" s="116">
        <v>5350</v>
      </c>
      <c r="Z12" s="116">
        <v>5111</v>
      </c>
    </row>
    <row r="13" spans="1:32" ht="15" customHeight="1" x14ac:dyDescent="0.25">
      <c r="A13" s="32" t="s">
        <v>21</v>
      </c>
      <c r="B13" s="76"/>
      <c r="C13" s="76"/>
      <c r="D13" s="77">
        <f>AD109</f>
        <v>16.584717197018893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44.8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21.105853975322386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15.955465060867304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33.002443021925352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84.044534939132703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1927</v>
      </c>
      <c r="Z15" s="116">
        <v>2150</v>
      </c>
      <c r="AB15" s="121">
        <f t="shared" ref="AB15:AB34" si="2">IF(Z15="np",0,Z15/$Z$34)</f>
        <v>6.6477026776327997E-2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193</v>
      </c>
      <c r="Z16" s="116">
        <v>182</v>
      </c>
      <c r="AB16" s="121">
        <f t="shared" si="2"/>
        <v>5.6273576154845092E-3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2092</v>
      </c>
      <c r="Z17" s="116">
        <v>1992</v>
      </c>
      <c r="AB17" s="121">
        <f t="shared" si="2"/>
        <v>6.1591738296951332E-2</v>
      </c>
    </row>
    <row r="18" spans="1:28" x14ac:dyDescent="0.25">
      <c r="A18" s="67" t="str">
        <f>$S$1&amp;" ("&amp;$V$2&amp;" to "&amp;$Z$2&amp;")"</f>
        <v>East Gippsland (2014-15 to 2018-19)</v>
      </c>
      <c r="B18" s="67"/>
      <c r="C18" s="67"/>
      <c r="D18" s="67"/>
      <c r="E18" s="67"/>
      <c r="F18" s="67"/>
      <c r="G18" s="67" t="str">
        <f>$S$1&amp;" ("&amp;$V$2&amp;" to "&amp;$Z$2&amp;")"</f>
        <v>East Gippsland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272</v>
      </c>
      <c r="Z18" s="116">
        <v>281</v>
      </c>
      <c r="AB18" s="121">
        <f t="shared" si="2"/>
        <v>8.6883928019293802E-3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2358</v>
      </c>
      <c r="Z19" s="116">
        <v>2449</v>
      </c>
      <c r="AB19" s="121">
        <f t="shared" si="2"/>
        <v>7.5721971430338264E-2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729</v>
      </c>
      <c r="Z20" s="116">
        <v>729</v>
      </c>
      <c r="AB20" s="121">
        <f t="shared" si="2"/>
        <v>2.2540350009275865E-2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3211</v>
      </c>
      <c r="Z21" s="116">
        <v>3042</v>
      </c>
      <c r="AB21" s="121">
        <f t="shared" si="2"/>
        <v>9.4057263001669653E-2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2389</v>
      </c>
      <c r="Z22" s="116">
        <v>2377</v>
      </c>
      <c r="AB22" s="121">
        <f t="shared" si="2"/>
        <v>7.3495764022014715E-2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1156</v>
      </c>
      <c r="Z23" s="116">
        <v>1108</v>
      </c>
      <c r="AB23" s="121">
        <f t="shared" si="2"/>
        <v>3.4258858450312291E-2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194</v>
      </c>
      <c r="Z24" s="116">
        <v>199</v>
      </c>
      <c r="AB24" s="121">
        <f t="shared" si="2"/>
        <v>6.152989920227568E-3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875</v>
      </c>
      <c r="Z25" s="116">
        <v>808</v>
      </c>
      <c r="AB25" s="121">
        <f t="shared" si="2"/>
        <v>2.4982994248964194E-2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597</v>
      </c>
      <c r="Z26" s="116">
        <v>635</v>
      </c>
      <c r="AB26" s="121">
        <f t="shared" si="2"/>
        <v>1.9633912559520128E-2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1195</v>
      </c>
      <c r="Z27" s="116">
        <v>1261</v>
      </c>
      <c r="AB27" s="121">
        <f t="shared" si="2"/>
        <v>3.8989549192999816E-2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1857</v>
      </c>
      <c r="Z28" s="116">
        <v>1921</v>
      </c>
      <c r="AB28" s="121">
        <f t="shared" si="2"/>
        <v>5.9396450435965614E-2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1664</v>
      </c>
      <c r="Z29" s="116">
        <v>2864</v>
      </c>
      <c r="AB29" s="121">
        <f t="shared" si="2"/>
        <v>8.8553583575536457E-2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2552</v>
      </c>
      <c r="Z30" s="116">
        <v>1739</v>
      </c>
      <c r="AB30" s="121">
        <f t="shared" si="2"/>
        <v>5.3769092820481111E-2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4224</v>
      </c>
      <c r="Z31" s="116">
        <v>4351</v>
      </c>
      <c r="AB31" s="121">
        <f t="shared" si="2"/>
        <v>0.13453095046688515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440</v>
      </c>
      <c r="Z32" s="116">
        <v>442</v>
      </c>
      <c r="AB32" s="121">
        <f t="shared" si="2"/>
        <v>1.3666439923319522E-2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1165</v>
      </c>
      <c r="Z33" s="116">
        <v>1156</v>
      </c>
      <c r="AB33" s="121">
        <f t="shared" si="2"/>
        <v>3.5742996722527981E-2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32203</v>
      </c>
      <c r="Z34" s="124">
        <v>32342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19400</v>
      </c>
      <c r="AB37" s="136">
        <f>Z37/Z40*100</f>
        <v>84.044534939132703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3683</v>
      </c>
      <c r="AB38" s="136">
        <f>Z38/Z40*100</f>
        <v>15.955465060867304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23083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5</v>
      </c>
      <c r="Y44" s="116">
        <v>17</v>
      </c>
      <c r="Z44" s="116">
        <v>13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348</v>
      </c>
      <c r="X45" s="116">
        <v>372</v>
      </c>
      <c r="Y45" s="116">
        <v>389</v>
      </c>
      <c r="Z45" s="116">
        <v>429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880</v>
      </c>
      <c r="X46" s="116">
        <v>859</v>
      </c>
      <c r="Y46" s="116">
        <v>912</v>
      </c>
      <c r="Z46" s="116">
        <v>948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1207</v>
      </c>
      <c r="X47" s="116">
        <v>1262</v>
      </c>
      <c r="Y47" s="116">
        <v>1219</v>
      </c>
      <c r="Z47" s="116">
        <v>1209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1391</v>
      </c>
      <c r="X48" s="116">
        <v>1441</v>
      </c>
      <c r="Y48" s="116">
        <v>1549</v>
      </c>
      <c r="Z48" s="116">
        <v>1563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East Gippsland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1280</v>
      </c>
      <c r="X49" s="116">
        <v>1317</v>
      </c>
      <c r="Y49" s="116">
        <v>1412</v>
      </c>
      <c r="Z49" s="116">
        <v>1382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1145</v>
      </c>
      <c r="X50" s="116">
        <v>1167</v>
      </c>
      <c r="Y50" s="116">
        <v>1197</v>
      </c>
      <c r="Z50" s="116">
        <v>1243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1210</v>
      </c>
      <c r="X51" s="116">
        <v>1271</v>
      </c>
      <c r="Y51" s="116">
        <v>1321</v>
      </c>
      <c r="Z51" s="116">
        <v>1281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1484</v>
      </c>
      <c r="X52" s="116">
        <v>1463</v>
      </c>
      <c r="Y52" s="116">
        <v>1510</v>
      </c>
      <c r="Z52" s="116">
        <v>1443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1457</v>
      </c>
      <c r="X53" s="116">
        <v>1443</v>
      </c>
      <c r="Y53" s="116">
        <v>1474</v>
      </c>
      <c r="Z53" s="116">
        <v>1446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1577</v>
      </c>
      <c r="X54" s="116">
        <v>1657</v>
      </c>
      <c r="Y54" s="116">
        <v>1722</v>
      </c>
      <c r="Z54" s="116">
        <v>1714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1315</v>
      </c>
      <c r="X55" s="116">
        <v>1454</v>
      </c>
      <c r="Y55" s="116">
        <v>1578</v>
      </c>
      <c r="Z55" s="116">
        <v>1566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817</v>
      </c>
      <c r="X56" s="116">
        <v>811</v>
      </c>
      <c r="Y56" s="116">
        <v>919</v>
      </c>
      <c r="Z56" s="116">
        <v>972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338</v>
      </c>
      <c r="X57" s="116">
        <v>427</v>
      </c>
      <c r="Y57" s="116">
        <v>461</v>
      </c>
      <c r="Z57" s="116">
        <v>469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187</v>
      </c>
      <c r="X58" s="116">
        <v>186</v>
      </c>
      <c r="Y58" s="116">
        <v>219</v>
      </c>
      <c r="Z58" s="116">
        <v>197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89</v>
      </c>
      <c r="X59" s="116">
        <v>91</v>
      </c>
      <c r="Y59" s="116">
        <v>111</v>
      </c>
      <c r="Z59" s="116">
        <v>90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47</v>
      </c>
      <c r="X60" s="116">
        <v>59</v>
      </c>
      <c r="Y60" s="116">
        <v>66</v>
      </c>
      <c r="Z60" s="116">
        <v>63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14772</v>
      </c>
      <c r="X61" s="116">
        <v>15286</v>
      </c>
      <c r="Y61" s="116">
        <v>16145</v>
      </c>
      <c r="Z61" s="116">
        <v>16040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14</v>
      </c>
      <c r="X63" s="116">
        <v>14</v>
      </c>
      <c r="Y63" s="116">
        <v>12</v>
      </c>
      <c r="Z63" s="116">
        <v>12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East Gippsland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336</v>
      </c>
      <c r="X64" s="116">
        <v>357</v>
      </c>
      <c r="Y64" s="116">
        <v>427</v>
      </c>
      <c r="Z64" s="116">
        <v>469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834</v>
      </c>
      <c r="X65" s="116">
        <v>853</v>
      </c>
      <c r="Y65" s="116">
        <v>925</v>
      </c>
      <c r="Z65" s="116">
        <v>917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1176</v>
      </c>
      <c r="X66" s="116">
        <v>1128</v>
      </c>
      <c r="Y66" s="116">
        <v>1141</v>
      </c>
      <c r="Z66" s="116">
        <v>1153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1322</v>
      </c>
      <c r="X67" s="116">
        <v>1398</v>
      </c>
      <c r="Y67" s="116">
        <v>1408</v>
      </c>
      <c r="Z67" s="116">
        <v>1566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1145</v>
      </c>
      <c r="X68" s="116">
        <v>1197</v>
      </c>
      <c r="Y68" s="116">
        <v>1360</v>
      </c>
      <c r="Z68" s="116">
        <v>1310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1201</v>
      </c>
      <c r="X69" s="116">
        <v>1218</v>
      </c>
      <c r="Y69" s="116">
        <v>1274</v>
      </c>
      <c r="Z69" s="116">
        <v>1330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1394</v>
      </c>
      <c r="X70" s="116">
        <v>1347</v>
      </c>
      <c r="Y70" s="116">
        <v>1327</v>
      </c>
      <c r="Z70" s="116">
        <v>1337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1686</v>
      </c>
      <c r="X71" s="116">
        <v>1722</v>
      </c>
      <c r="Y71" s="116">
        <v>1737</v>
      </c>
      <c r="Z71" s="116">
        <v>1674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1668</v>
      </c>
      <c r="X72" s="116">
        <v>1705</v>
      </c>
      <c r="Y72" s="116">
        <v>1768</v>
      </c>
      <c r="Z72" s="116">
        <v>1804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1701</v>
      </c>
      <c r="X73" s="116">
        <v>1758</v>
      </c>
      <c r="Y73" s="116">
        <v>1810</v>
      </c>
      <c r="Z73" s="116">
        <v>1823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1245</v>
      </c>
      <c r="X74" s="116">
        <v>1385</v>
      </c>
      <c r="Y74" s="116">
        <v>1481</v>
      </c>
      <c r="Z74" s="116">
        <v>1538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608</v>
      </c>
      <c r="X75" s="116">
        <v>686</v>
      </c>
      <c r="Y75" s="116">
        <v>753</v>
      </c>
      <c r="Z75" s="116">
        <v>796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221</v>
      </c>
      <c r="X76" s="116">
        <v>245</v>
      </c>
      <c r="Y76" s="116">
        <v>300</v>
      </c>
      <c r="Z76" s="116">
        <v>314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121</v>
      </c>
      <c r="X77" s="116">
        <v>123</v>
      </c>
      <c r="Y77" s="116">
        <v>130</v>
      </c>
      <c r="Z77" s="116">
        <v>128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76</v>
      </c>
      <c r="X78" s="116">
        <v>92</v>
      </c>
      <c r="Y78" s="116">
        <v>100</v>
      </c>
      <c r="Z78" s="116">
        <v>81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53</v>
      </c>
      <c r="X79" s="116">
        <v>53</v>
      </c>
      <c r="Y79" s="116">
        <v>64</v>
      </c>
      <c r="Z79" s="116">
        <v>44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14807</v>
      </c>
      <c r="X80" s="116">
        <v>15281</v>
      </c>
      <c r="Y80" s="116">
        <v>16058</v>
      </c>
      <c r="Z80" s="116">
        <v>16297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East Gippsland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950</v>
      </c>
      <c r="X83" s="116">
        <v>1006</v>
      </c>
      <c r="Y83" s="116">
        <v>1111</v>
      </c>
      <c r="Z83" s="116">
        <v>1135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939</v>
      </c>
      <c r="X84" s="116">
        <v>964</v>
      </c>
      <c r="Y84" s="116">
        <v>997</v>
      </c>
      <c r="Z84" s="116">
        <v>1004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32,337</v>
      </c>
      <c r="D85" s="100">
        <f t="shared" ref="D85:D90" si="4">AD4</f>
        <v>4.1611030028259055E-3</v>
      </c>
      <c r="E85" s="101">
        <f t="shared" ref="E85:E90" si="5">AD4</f>
        <v>4.1611030028259055E-3</v>
      </c>
      <c r="F85" s="100">
        <f t="shared" ref="F85:F90" si="6">AF4</f>
        <v>7.4640257884417194E-2</v>
      </c>
      <c r="G85" s="101">
        <f t="shared" ref="G85:G90" si="7">AF4</f>
        <v>7.4640257884417194E-2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1668</v>
      </c>
      <c r="X85" s="116">
        <v>1752</v>
      </c>
      <c r="Y85" s="116">
        <v>1813</v>
      </c>
      <c r="Z85" s="116">
        <v>1857</v>
      </c>
    </row>
    <row r="86" spans="1:30" ht="15" customHeight="1" x14ac:dyDescent="0.25">
      <c r="A86" s="102" t="s">
        <v>4</v>
      </c>
      <c r="B86" s="51"/>
      <c r="C86" s="61" t="str">
        <f t="shared" si="3"/>
        <v>16,040</v>
      </c>
      <c r="D86" s="100">
        <f t="shared" si="4"/>
        <v>-6.5035614741405512E-3</v>
      </c>
      <c r="E86" s="101">
        <f t="shared" si="5"/>
        <v>-6.5035614741405512E-3</v>
      </c>
      <c r="F86" s="100">
        <f t="shared" si="6"/>
        <v>6.6702134734321961E-2</v>
      </c>
      <c r="G86" s="101">
        <f t="shared" si="7"/>
        <v>6.6702134734321961E-2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606</v>
      </c>
      <c r="X86" s="116">
        <v>659</v>
      </c>
      <c r="Y86" s="116">
        <v>698</v>
      </c>
      <c r="Z86" s="116">
        <v>736</v>
      </c>
    </row>
    <row r="87" spans="1:30" ht="15" customHeight="1" x14ac:dyDescent="0.25">
      <c r="A87" s="102" t="s">
        <v>5</v>
      </c>
      <c r="B87" s="51"/>
      <c r="C87" s="61" t="str">
        <f t="shared" si="3"/>
        <v>16,300</v>
      </c>
      <c r="D87" s="100">
        <f t="shared" si="4"/>
        <v>1.5070369909079506E-2</v>
      </c>
      <c r="E87" s="101">
        <f t="shared" si="5"/>
        <v>1.5070369909079506E-2</v>
      </c>
      <c r="F87" s="100">
        <f t="shared" si="6"/>
        <v>8.2768699349010211E-2</v>
      </c>
      <c r="G87" s="101">
        <f t="shared" si="7"/>
        <v>8.2768699349010211E-2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295</v>
      </c>
      <c r="X87" s="116">
        <v>333</v>
      </c>
      <c r="Y87" s="116">
        <v>339</v>
      </c>
      <c r="Z87" s="116">
        <v>342</v>
      </c>
    </row>
    <row r="88" spans="1:30" ht="15" customHeight="1" x14ac:dyDescent="0.25">
      <c r="A88" s="51" t="s">
        <v>6</v>
      </c>
      <c r="B88" s="51"/>
      <c r="C88" s="61" t="str">
        <f t="shared" si="3"/>
        <v>23,079</v>
      </c>
      <c r="D88" s="100">
        <f t="shared" si="4"/>
        <v>2.8679442054491133E-3</v>
      </c>
      <c r="E88" s="101">
        <f t="shared" si="5"/>
        <v>2.8679442054491133E-3</v>
      </c>
      <c r="F88" s="100">
        <f t="shared" si="6"/>
        <v>9.0277777777777679E-2</v>
      </c>
      <c r="G88" s="101">
        <f t="shared" si="7"/>
        <v>9.0277777777777679E-2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581</v>
      </c>
      <c r="X88" s="116">
        <v>599</v>
      </c>
      <c r="Y88" s="116">
        <v>661</v>
      </c>
      <c r="Z88" s="116">
        <v>644</v>
      </c>
    </row>
    <row r="89" spans="1:30" ht="15" customHeight="1" x14ac:dyDescent="0.25">
      <c r="A89" s="51" t="s">
        <v>102</v>
      </c>
      <c r="B89" s="51"/>
      <c r="C89" s="61" t="str">
        <f t="shared" si="3"/>
        <v>$35,841</v>
      </c>
      <c r="D89" s="100">
        <f t="shared" si="4"/>
        <v>2.4023428571428473E-2</v>
      </c>
      <c r="E89" s="101">
        <f t="shared" si="5"/>
        <v>2.4023428571428473E-2</v>
      </c>
      <c r="F89" s="100">
        <f t="shared" si="6"/>
        <v>0.15892718909029524</v>
      </c>
      <c r="G89" s="101">
        <f t="shared" si="7"/>
        <v>0.15892718909029524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990</v>
      </c>
      <c r="X89" s="116">
        <v>1021</v>
      </c>
      <c r="Y89" s="116">
        <v>1089</v>
      </c>
      <c r="Z89" s="116">
        <v>1103</v>
      </c>
    </row>
    <row r="90" spans="1:30" ht="15" customHeight="1" x14ac:dyDescent="0.25">
      <c r="A90" s="51" t="s">
        <v>7</v>
      </c>
      <c r="B90" s="51"/>
      <c r="C90" s="61" t="str">
        <f t="shared" si="3"/>
        <v>$1,038.9 mil</v>
      </c>
      <c r="D90" s="100">
        <f t="shared" si="4"/>
        <v>3.241912948374881E-2</v>
      </c>
      <c r="E90" s="101">
        <f t="shared" si="5"/>
        <v>3.241912948374881E-2</v>
      </c>
      <c r="F90" s="100">
        <f t="shared" si="6"/>
        <v>0.18606638059692293</v>
      </c>
      <c r="G90" s="101">
        <f t="shared" si="7"/>
        <v>0.18606638059692293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1647</v>
      </c>
      <c r="X90" s="116">
        <v>1675</v>
      </c>
      <c r="Y90" s="116">
        <v>1812</v>
      </c>
      <c r="Z90" s="116">
        <v>1923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10845</v>
      </c>
      <c r="X91" s="116">
        <v>11209</v>
      </c>
      <c r="Y91" s="116">
        <v>11803</v>
      </c>
      <c r="Z91" s="116">
        <v>11799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656</v>
      </c>
      <c r="X93" s="116">
        <v>694</v>
      </c>
      <c r="Y93" s="116">
        <v>739</v>
      </c>
      <c r="Z93" s="116">
        <v>776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1728</v>
      </c>
      <c r="X94" s="116">
        <v>1833</v>
      </c>
      <c r="Y94" s="116">
        <v>1919</v>
      </c>
      <c r="Z94" s="116">
        <v>1987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352</v>
      </c>
      <c r="X95" s="116">
        <v>345</v>
      </c>
      <c r="Y95" s="116">
        <v>372</v>
      </c>
      <c r="Z95" s="116">
        <v>374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1739</v>
      </c>
      <c r="X96" s="116">
        <v>1741</v>
      </c>
      <c r="Y96" s="116">
        <v>1882</v>
      </c>
      <c r="Z96" s="116">
        <v>2001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1406</v>
      </c>
      <c r="X97" s="116">
        <v>1538</v>
      </c>
      <c r="Y97" s="116">
        <v>1597</v>
      </c>
      <c r="Z97" s="116">
        <v>1610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1020</v>
      </c>
      <c r="X98" s="116">
        <v>1061</v>
      </c>
      <c r="Y98" s="116">
        <v>1160</v>
      </c>
      <c r="Z98" s="116">
        <v>1166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62</v>
      </c>
      <c r="X99" s="116">
        <v>67</v>
      </c>
      <c r="Y99" s="116">
        <v>68</v>
      </c>
      <c r="Z99" s="116">
        <v>75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909</v>
      </c>
      <c r="X100" s="116">
        <v>972</v>
      </c>
      <c r="Y100" s="116">
        <v>1013</v>
      </c>
      <c r="Z100" s="116">
        <v>1121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10271</v>
      </c>
      <c r="X101" s="116">
        <v>10641</v>
      </c>
      <c r="Y101" s="116">
        <v>11210</v>
      </c>
      <c r="Z101" s="116">
        <v>11275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18495</v>
      </c>
      <c r="X104" s="116">
        <v>20003</v>
      </c>
      <c r="Y104" s="116">
        <v>21402</v>
      </c>
      <c r="Z104" s="116">
        <v>21513</v>
      </c>
      <c r="AB104" s="113" t="str">
        <f>TEXT(Z104,"###,###")</f>
        <v>21,513</v>
      </c>
      <c r="AD104" s="134">
        <f>Z104/($Z$4)*100</f>
        <v>66.527507189906302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6739</v>
      </c>
      <c r="X105" s="116">
        <v>6544</v>
      </c>
      <c r="Y105" s="116">
        <v>6456</v>
      </c>
      <c r="Z105" s="116">
        <v>6825</v>
      </c>
      <c r="AB105" s="113" t="str">
        <f>TEXT(Z105,"###,###")</f>
        <v>6,825</v>
      </c>
      <c r="AD105" s="134">
        <f>Z105/($Z$4)*100</f>
        <v>21.105853975322386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25234</v>
      </c>
      <c r="X106" s="124">
        <v>26547</v>
      </c>
      <c r="Y106" s="124">
        <v>27858</v>
      </c>
      <c r="Z106" s="124">
        <v>28338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4540</v>
      </c>
      <c r="X108" s="116">
        <v>5026</v>
      </c>
      <c r="Y108" s="116">
        <v>5791</v>
      </c>
      <c r="Z108" s="116">
        <v>5476</v>
      </c>
      <c r="AB108" s="113" t="str">
        <f>TEXT(Z108,"###,###")</f>
        <v>5,476</v>
      </c>
      <c r="AD108" s="134">
        <f>Z108/($Z$4)*100</f>
        <v>16.934162105328262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4886</v>
      </c>
      <c r="X109" s="116">
        <v>5410</v>
      </c>
      <c r="Y109" s="116">
        <v>5490</v>
      </c>
      <c r="Z109" s="116">
        <v>5363</v>
      </c>
      <c r="AB109" s="113" t="str">
        <f>TEXT(Z109,"###,###")</f>
        <v>5,363</v>
      </c>
      <c r="AD109" s="134">
        <f>Z109/($Z$4)*100</f>
        <v>16.584717197018893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6045</v>
      </c>
      <c r="X110" s="116">
        <v>6302</v>
      </c>
      <c r="Y110" s="116">
        <v>6502</v>
      </c>
      <c r="Z110" s="116">
        <v>6825</v>
      </c>
      <c r="AB110" s="113" t="str">
        <f>TEXT(Z110,"###,###")</f>
        <v>6,825</v>
      </c>
      <c r="AD110" s="134">
        <f>Z110/($Z$4)*100</f>
        <v>21.105853975322386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9765</v>
      </c>
      <c r="X111" s="116">
        <v>9809</v>
      </c>
      <c r="Y111" s="116">
        <v>10071</v>
      </c>
      <c r="Z111" s="116">
        <v>10672</v>
      </c>
      <c r="AB111" s="113" t="str">
        <f>TEXT(Z111,"###,###")</f>
        <v>10,672</v>
      </c>
      <c r="AD111" s="134">
        <f>Z111/($Z$4)*100</f>
        <v>33.002443021925352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29579</v>
      </c>
      <c r="X112" s="116">
        <v>30567</v>
      </c>
      <c r="Y112" s="116">
        <v>32203</v>
      </c>
      <c r="Z112" s="116">
        <v>32340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44.54</v>
      </c>
      <c r="W118" s="135">
        <v>44.52</v>
      </c>
      <c r="X118" s="135">
        <v>44.82</v>
      </c>
      <c r="Y118" s="135">
        <v>45.13</v>
      </c>
      <c r="Z118" s="135">
        <v>44.76</v>
      </c>
      <c r="AB118" s="113" t="str">
        <f>TEXT(Z118,"##.0")</f>
        <v>44.8</v>
      </c>
    </row>
    <row r="120" spans="19:32" x14ac:dyDescent="0.25">
      <c r="S120" s="105" t="s">
        <v>104</v>
      </c>
      <c r="T120" s="116"/>
      <c r="U120" s="116"/>
      <c r="V120" s="116">
        <v>16267</v>
      </c>
      <c r="W120" s="116">
        <v>16281</v>
      </c>
      <c r="X120" s="116">
        <v>16813</v>
      </c>
      <c r="Y120" s="116">
        <v>17661</v>
      </c>
      <c r="Z120" s="116">
        <v>17968</v>
      </c>
      <c r="AB120" s="113" t="str">
        <f>TEXT(Z120,"###,###")</f>
        <v>17,968</v>
      </c>
    </row>
    <row r="121" spans="19:32" x14ac:dyDescent="0.25">
      <c r="S121" s="105" t="s">
        <v>105</v>
      </c>
      <c r="T121" s="116"/>
      <c r="U121" s="116"/>
      <c r="V121" s="116">
        <v>2813</v>
      </c>
      <c r="W121" s="116">
        <v>2739</v>
      </c>
      <c r="X121" s="116">
        <v>2886</v>
      </c>
      <c r="Y121" s="116">
        <v>3071</v>
      </c>
      <c r="Z121" s="116">
        <v>2834</v>
      </c>
      <c r="AB121" s="113" t="str">
        <f>TEXT(Z121,"###,###")</f>
        <v>2,834</v>
      </c>
    </row>
    <row r="122" spans="19:32" x14ac:dyDescent="0.25">
      <c r="S122" s="105" t="s">
        <v>106</v>
      </c>
      <c r="T122" s="116"/>
      <c r="U122" s="116"/>
      <c r="V122" s="116">
        <v>2086</v>
      </c>
      <c r="W122" s="116">
        <v>2092</v>
      </c>
      <c r="X122" s="116">
        <v>2151</v>
      </c>
      <c r="Y122" s="116">
        <v>2277</v>
      </c>
      <c r="Z122" s="116">
        <v>2275</v>
      </c>
      <c r="AB122" s="113" t="str">
        <f>TEXT(Z122,"###,###")</f>
        <v>2,275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18353</v>
      </c>
      <c r="W124" s="116">
        <v>18373</v>
      </c>
      <c r="X124" s="116">
        <v>18964</v>
      </c>
      <c r="Y124" s="116">
        <v>19938</v>
      </c>
      <c r="Z124" s="116">
        <v>20243</v>
      </c>
      <c r="AB124" s="113" t="str">
        <f>TEXT(Z124,"###,###")</f>
        <v>20,243</v>
      </c>
      <c r="AD124" s="131">
        <f>Z124/$Z$7*100</f>
        <v>87.711772607132019</v>
      </c>
    </row>
    <row r="125" spans="19:32" x14ac:dyDescent="0.25">
      <c r="S125" s="105" t="s">
        <v>108</v>
      </c>
      <c r="T125" s="116"/>
      <c r="U125" s="116"/>
      <c r="V125" s="116">
        <v>4899</v>
      </c>
      <c r="W125" s="116">
        <v>4831</v>
      </c>
      <c r="X125" s="116">
        <v>5037</v>
      </c>
      <c r="Y125" s="116">
        <v>5348</v>
      </c>
      <c r="Z125" s="116">
        <v>5109</v>
      </c>
      <c r="AB125" s="113" t="str">
        <f>TEXT(Z125,"###,###")</f>
        <v>5,109</v>
      </c>
      <c r="AD125" s="131">
        <f>Z125/$Z$7*100</f>
        <v>22.137007669309764</v>
      </c>
    </row>
    <row r="127" spans="19:32" x14ac:dyDescent="0.25">
      <c r="S127" s="105" t="s">
        <v>109</v>
      </c>
      <c r="T127" s="116"/>
      <c r="U127" s="116"/>
      <c r="V127" s="116">
        <v>10914</v>
      </c>
      <c r="W127" s="116">
        <v>10845</v>
      </c>
      <c r="X127" s="116">
        <v>11209</v>
      </c>
      <c r="Y127" s="116">
        <v>11803</v>
      </c>
      <c r="Z127" s="116">
        <v>11804</v>
      </c>
      <c r="AB127" s="113" t="str">
        <f>TEXT(Z127,"###,###")</f>
        <v>11,804</v>
      </c>
      <c r="AD127" s="131">
        <f>Z127/$Z$7*100</f>
        <v>51.146063520949781</v>
      </c>
    </row>
    <row r="128" spans="19:32" x14ac:dyDescent="0.25">
      <c r="S128" s="105" t="s">
        <v>110</v>
      </c>
      <c r="T128" s="116"/>
      <c r="U128" s="116"/>
      <c r="V128" s="116">
        <v>10254</v>
      </c>
      <c r="W128" s="116">
        <v>10271</v>
      </c>
      <c r="X128" s="116">
        <v>10641</v>
      </c>
      <c r="Y128" s="116">
        <v>11210</v>
      </c>
      <c r="Z128" s="116">
        <v>11277</v>
      </c>
      <c r="AB128" s="113" t="str">
        <f>TEXT(Z128,"###,###")</f>
        <v>11,277</v>
      </c>
      <c r="AD128" s="131">
        <f>Z128/$Z$7*100</f>
        <v>48.862602365787076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4101325-F128-40EE-8739-3B170F3BC4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9291EAD6-B6D6-4165-AC57-FCF37C895CB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5848BE7E-19A2-4E94-A510-76D6F8389B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26BF7EFF-38FB-4167-BB89-302496FFC1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AB7FD-4A15-455D-9471-EA0C1F555DB5}">
  <sheetPr codeName="Sheet8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Frankston</v>
      </c>
      <c r="T1" s="103"/>
      <c r="U1" s="103"/>
      <c r="V1" s="103"/>
      <c r="W1" s="103"/>
      <c r="X1" s="103"/>
      <c r="Y1" s="104" t="str">
        <f>Y3</f>
        <v>8.20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131</v>
      </c>
      <c r="Y3" s="109" t="s">
        <v>132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8.20 Frankston,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102369</v>
      </c>
      <c r="W4" s="112">
        <v>102942</v>
      </c>
      <c r="X4" s="112">
        <v>105869</v>
      </c>
      <c r="Y4" s="112">
        <v>108828</v>
      </c>
      <c r="Z4" s="112">
        <v>111504</v>
      </c>
      <c r="AB4" s="113" t="str">
        <f>TEXT(Z4,"###,###")</f>
        <v>111,504</v>
      </c>
      <c r="AD4" s="114">
        <f>Z4/Y4-1</f>
        <v>2.4589260116881784E-2</v>
      </c>
      <c r="AF4" s="114">
        <f>Z4/V4-1</f>
        <v>8.9235999179439141E-2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52045</v>
      </c>
      <c r="W5" s="112">
        <v>52341</v>
      </c>
      <c r="X5" s="112">
        <v>53900</v>
      </c>
      <c r="Y5" s="112">
        <v>55337</v>
      </c>
      <c r="Z5" s="112">
        <v>56011</v>
      </c>
      <c r="AB5" s="113" t="str">
        <f>TEXT(Z5,"###,###")</f>
        <v>56,011</v>
      </c>
      <c r="AD5" s="114">
        <f t="shared" ref="AD5:AD9" si="0">Z5/Y5-1</f>
        <v>1.2179915788712803E-2</v>
      </c>
      <c r="AF5" s="114">
        <f t="shared" ref="AF5:AF9" si="1">Z5/V5-1</f>
        <v>7.62032856182151E-2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50324</v>
      </c>
      <c r="W6" s="112">
        <v>50601</v>
      </c>
      <c r="X6" s="112">
        <v>51969</v>
      </c>
      <c r="Y6" s="112">
        <v>53490</v>
      </c>
      <c r="Z6" s="112">
        <v>55492</v>
      </c>
      <c r="AB6" s="113" t="str">
        <f>TEXT(Z6,"###,###")</f>
        <v>55,492</v>
      </c>
      <c r="AD6" s="114">
        <f t="shared" si="0"/>
        <v>3.7427556552626751E-2</v>
      </c>
      <c r="AF6" s="114">
        <f t="shared" si="1"/>
        <v>0.10269453938478668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74351</v>
      </c>
      <c r="W7" s="112">
        <v>75337</v>
      </c>
      <c r="X7" s="112">
        <v>76614</v>
      </c>
      <c r="Y7" s="112">
        <v>78564</v>
      </c>
      <c r="Z7" s="112">
        <v>79467</v>
      </c>
      <c r="AB7" s="113" t="str">
        <f>TEXT(Z7,"###,###")</f>
        <v>79,467</v>
      </c>
      <c r="AD7" s="114">
        <f t="shared" si="0"/>
        <v>1.149381396059268E-2</v>
      </c>
      <c r="AF7" s="114">
        <f t="shared" si="1"/>
        <v>6.8808758456510244E-2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111,504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79,467</v>
      </c>
      <c r="P8" s="71"/>
      <c r="S8" s="111" t="s">
        <v>87</v>
      </c>
      <c r="T8" s="112"/>
      <c r="U8" s="112"/>
      <c r="V8" s="112">
        <v>41648.019999999997</v>
      </c>
      <c r="W8" s="112">
        <v>43406.89</v>
      </c>
      <c r="X8" s="112">
        <v>44231</v>
      </c>
      <c r="Y8" s="112">
        <v>45778.68</v>
      </c>
      <c r="Z8" s="112">
        <v>46384</v>
      </c>
      <c r="AB8" s="113" t="str">
        <f>TEXT(Z8,"$###,###")</f>
        <v>$46,384</v>
      </c>
      <c r="AD8" s="114">
        <f t="shared" si="0"/>
        <v>1.3222749105041842E-2</v>
      </c>
      <c r="AF8" s="114">
        <f t="shared" si="1"/>
        <v>0.11371440947252731</v>
      </c>
    </row>
    <row r="9" spans="1:32" x14ac:dyDescent="0.25">
      <c r="A9" s="32" t="s">
        <v>15</v>
      </c>
      <c r="B9" s="75"/>
      <c r="C9" s="76"/>
      <c r="D9" s="77">
        <f>AD104</f>
        <v>79.199849332759371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51.216228119848495</v>
      </c>
      <c r="P9" s="78" t="s">
        <v>88</v>
      </c>
      <c r="S9" s="111" t="s">
        <v>7</v>
      </c>
      <c r="T9" s="112"/>
      <c r="U9" s="112"/>
      <c r="V9" s="112">
        <v>3735823452</v>
      </c>
      <c r="W9" s="112">
        <v>3940361490</v>
      </c>
      <c r="X9" s="112">
        <v>4120994580</v>
      </c>
      <c r="Y9" s="112">
        <v>4412485010</v>
      </c>
      <c r="Z9" s="112">
        <v>4614480521</v>
      </c>
      <c r="AB9" s="113" t="str">
        <f>TEXT(Z9/1000000,"$#,###.0")&amp;" mil"</f>
        <v>$4,614.5 mil</v>
      </c>
      <c r="AD9" s="114">
        <f t="shared" si="0"/>
        <v>4.5778175006196742E-2</v>
      </c>
      <c r="AF9" s="114">
        <f t="shared" si="1"/>
        <v>0.23519769611425412</v>
      </c>
    </row>
    <row r="10" spans="1:32" x14ac:dyDescent="0.25">
      <c r="A10" s="32" t="s">
        <v>18</v>
      </c>
      <c r="B10" s="75"/>
      <c r="C10" s="76"/>
      <c r="D10" s="77">
        <f>AD105</f>
        <v>14.644317692638827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48.776221576251778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93.786099890520589</v>
      </c>
      <c r="P11" s="78" t="s">
        <v>88</v>
      </c>
      <c r="S11" s="111" t="s">
        <v>30</v>
      </c>
      <c r="T11" s="116"/>
      <c r="U11" s="116"/>
      <c r="V11" s="116">
        <v>93318</v>
      </c>
      <c r="W11" s="116">
        <v>93810</v>
      </c>
      <c r="X11" s="116">
        <v>96477</v>
      </c>
      <c r="Y11" s="116">
        <v>99173</v>
      </c>
      <c r="Z11" s="116">
        <v>101606</v>
      </c>
    </row>
    <row r="12" spans="1:32" ht="28.5" customHeight="1" x14ac:dyDescent="0.25">
      <c r="A12" s="32" t="s">
        <v>20</v>
      </c>
      <c r="B12" s="76"/>
      <c r="C12" s="76"/>
      <c r="D12" s="77">
        <f>AD108</f>
        <v>14.886461472234181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12.45800143455774</v>
      </c>
      <c r="P12" s="78" t="s">
        <v>88</v>
      </c>
      <c r="S12" s="111" t="s">
        <v>31</v>
      </c>
      <c r="T12" s="116"/>
      <c r="U12" s="116"/>
      <c r="V12" s="116">
        <v>9054</v>
      </c>
      <c r="W12" s="116">
        <v>9134</v>
      </c>
      <c r="X12" s="116">
        <v>9392</v>
      </c>
      <c r="Y12" s="116">
        <v>9655</v>
      </c>
      <c r="Z12" s="116">
        <v>9899</v>
      </c>
    </row>
    <row r="13" spans="1:32" ht="15" customHeight="1" x14ac:dyDescent="0.25">
      <c r="A13" s="32" t="s">
        <v>21</v>
      </c>
      <c r="B13" s="76"/>
      <c r="C13" s="76"/>
      <c r="D13" s="77">
        <f>AD109</f>
        <v>14.8541756349548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40.9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23.746233318984071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16.335468606451126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40.355502941598509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83.66453139354887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617</v>
      </c>
      <c r="Z15" s="116">
        <v>574</v>
      </c>
      <c r="AB15" s="121">
        <f t="shared" ref="AB15:AB34" si="2">IF(Z15="np",0,Z15/$Z$34)</f>
        <v>5.1476127273379487E-3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136</v>
      </c>
      <c r="Z16" s="116">
        <v>152</v>
      </c>
      <c r="AB16" s="121">
        <f t="shared" si="2"/>
        <v>1.3631308964379238E-3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9335</v>
      </c>
      <c r="Z17" s="116">
        <v>9370</v>
      </c>
      <c r="AB17" s="121">
        <f t="shared" si="2"/>
        <v>8.4029845392258856E-2</v>
      </c>
    </row>
    <row r="18" spans="1:28" x14ac:dyDescent="0.25">
      <c r="A18" s="67" t="str">
        <f>$S$1&amp;" ("&amp;$V$2&amp;" to "&amp;$Z$2&amp;")"</f>
        <v>Frankston (2014-15 to 2018-19)</v>
      </c>
      <c r="B18" s="67"/>
      <c r="C18" s="67"/>
      <c r="D18" s="67"/>
      <c r="E18" s="67"/>
      <c r="F18" s="67"/>
      <c r="G18" s="67" t="str">
        <f>$S$1&amp;" ("&amp;$V$2&amp;" to "&amp;$Z$2&amp;")"</f>
        <v>Frankston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840</v>
      </c>
      <c r="Z18" s="116">
        <v>868</v>
      </c>
      <c r="AB18" s="121">
        <f t="shared" si="2"/>
        <v>7.7841948559744592E-3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11271</v>
      </c>
      <c r="Z19" s="116">
        <v>11522</v>
      </c>
      <c r="AB19" s="121">
        <f t="shared" si="2"/>
        <v>0.10332890913656419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5762</v>
      </c>
      <c r="Z20" s="116">
        <v>5713</v>
      </c>
      <c r="AB20" s="121">
        <f t="shared" si="2"/>
        <v>5.1233992179933276E-2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11399</v>
      </c>
      <c r="Z21" s="116">
        <v>11610</v>
      </c>
      <c r="AB21" s="121">
        <f t="shared" si="2"/>
        <v>0.10411809018187036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6036</v>
      </c>
      <c r="Z22" s="116">
        <v>6378</v>
      </c>
      <c r="AB22" s="121">
        <f t="shared" si="2"/>
        <v>5.7197689851849191E-2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3302</v>
      </c>
      <c r="Z23" s="116">
        <v>3335</v>
      </c>
      <c r="AB23" s="121">
        <f t="shared" si="2"/>
        <v>2.9908168023818918E-2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1295</v>
      </c>
      <c r="Z24" s="116">
        <v>1334</v>
      </c>
      <c r="AB24" s="121">
        <f t="shared" si="2"/>
        <v>1.1963267209527567E-2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4022</v>
      </c>
      <c r="Z25" s="116">
        <v>4095</v>
      </c>
      <c r="AB25" s="121">
        <f t="shared" si="2"/>
        <v>3.6723822506008537E-2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2251</v>
      </c>
      <c r="Z26" s="116">
        <v>2166</v>
      </c>
      <c r="AB26" s="121">
        <f t="shared" si="2"/>
        <v>1.9424615274240414E-2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6666</v>
      </c>
      <c r="Z27" s="116">
        <v>6722</v>
      </c>
      <c r="AB27" s="121">
        <f t="shared" si="2"/>
        <v>6.0282670301682391E-2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10049</v>
      </c>
      <c r="Z28" s="116">
        <v>10633</v>
      </c>
      <c r="AB28" s="121">
        <f t="shared" si="2"/>
        <v>9.535638698568713E-2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4401</v>
      </c>
      <c r="Z29" s="116">
        <v>7842</v>
      </c>
      <c r="AB29" s="121">
        <f t="shared" si="2"/>
        <v>7.0326792696488144E-2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7532</v>
      </c>
      <c r="Z30" s="116">
        <v>5340</v>
      </c>
      <c r="AB30" s="121">
        <f t="shared" si="2"/>
        <v>4.7888940703806004E-2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13033</v>
      </c>
      <c r="Z31" s="116">
        <v>13782</v>
      </c>
      <c r="AB31" s="121">
        <f t="shared" si="2"/>
        <v>0.12359651325465437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2445</v>
      </c>
      <c r="Z32" s="116">
        <v>2561</v>
      </c>
      <c r="AB32" s="121">
        <f t="shared" si="2"/>
        <v>2.2966962011694229E-2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3899</v>
      </c>
      <c r="Z33" s="116">
        <v>3957</v>
      </c>
      <c r="AB33" s="121">
        <f t="shared" si="2"/>
        <v>3.5486243139505685E-2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108828</v>
      </c>
      <c r="Z34" s="124">
        <v>111508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66479</v>
      </c>
      <c r="AB37" s="136">
        <f>Z37/Z40*100</f>
        <v>83.66453139354887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12980</v>
      </c>
      <c r="AB38" s="136">
        <f>Z38/Z40*100</f>
        <v>16.335468606451126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79459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18</v>
      </c>
      <c r="X44" s="116">
        <v>24</v>
      </c>
      <c r="Y44" s="116">
        <v>25</v>
      </c>
      <c r="Z44" s="116">
        <v>17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969</v>
      </c>
      <c r="X45" s="116">
        <v>942</v>
      </c>
      <c r="Y45" s="116">
        <v>1008</v>
      </c>
      <c r="Z45" s="116">
        <v>1105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2780</v>
      </c>
      <c r="X46" s="116">
        <v>2911</v>
      </c>
      <c r="Y46" s="116">
        <v>2970</v>
      </c>
      <c r="Z46" s="116">
        <v>2964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4852</v>
      </c>
      <c r="X47" s="116">
        <v>4806</v>
      </c>
      <c r="Y47" s="116">
        <v>5067</v>
      </c>
      <c r="Z47" s="116">
        <v>4920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6222</v>
      </c>
      <c r="X48" s="116">
        <v>6495</v>
      </c>
      <c r="Y48" s="116">
        <v>6601</v>
      </c>
      <c r="Z48" s="116">
        <v>6900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Frankston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6148</v>
      </c>
      <c r="X49" s="116">
        <v>6552</v>
      </c>
      <c r="Y49" s="116">
        <v>6843</v>
      </c>
      <c r="Z49" s="116">
        <v>6703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5622</v>
      </c>
      <c r="X50" s="116">
        <v>5707</v>
      </c>
      <c r="Y50" s="116">
        <v>5947</v>
      </c>
      <c r="Z50" s="116">
        <v>6210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5811</v>
      </c>
      <c r="X51" s="116">
        <v>5752</v>
      </c>
      <c r="Y51" s="116">
        <v>5742</v>
      </c>
      <c r="Z51" s="116">
        <v>5726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5388</v>
      </c>
      <c r="X52" s="116">
        <v>5623</v>
      </c>
      <c r="Y52" s="116">
        <v>5848</v>
      </c>
      <c r="Z52" s="116">
        <v>5856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4873</v>
      </c>
      <c r="X53" s="116">
        <v>4921</v>
      </c>
      <c r="Y53" s="116">
        <v>4958</v>
      </c>
      <c r="Z53" s="116">
        <v>5012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4430</v>
      </c>
      <c r="X54" s="116">
        <v>4625</v>
      </c>
      <c r="Y54" s="116">
        <v>4575</v>
      </c>
      <c r="Z54" s="116">
        <v>4580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2921</v>
      </c>
      <c r="X55" s="116">
        <v>3106</v>
      </c>
      <c r="Y55" s="116">
        <v>3238</v>
      </c>
      <c r="Z55" s="116">
        <v>3409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1512</v>
      </c>
      <c r="X56" s="116">
        <v>1484</v>
      </c>
      <c r="Y56" s="116">
        <v>1547</v>
      </c>
      <c r="Z56" s="116">
        <v>1617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461</v>
      </c>
      <c r="X57" s="116">
        <v>590</v>
      </c>
      <c r="Y57" s="116">
        <v>571</v>
      </c>
      <c r="Z57" s="116">
        <v>630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207</v>
      </c>
      <c r="X58" s="116">
        <v>211</v>
      </c>
      <c r="Y58" s="116">
        <v>199</v>
      </c>
      <c r="Z58" s="116">
        <v>224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74</v>
      </c>
      <c r="X59" s="116">
        <v>93</v>
      </c>
      <c r="Y59" s="116">
        <v>118</v>
      </c>
      <c r="Z59" s="116">
        <v>90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57</v>
      </c>
      <c r="X60" s="116">
        <v>58</v>
      </c>
      <c r="Y60" s="116">
        <v>61</v>
      </c>
      <c r="Z60" s="116">
        <v>52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52341</v>
      </c>
      <c r="X61" s="116">
        <v>53900</v>
      </c>
      <c r="Y61" s="116">
        <v>55337</v>
      </c>
      <c r="Z61" s="116">
        <v>56014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29</v>
      </c>
      <c r="X63" s="116">
        <v>27</v>
      </c>
      <c r="Y63" s="116">
        <v>39</v>
      </c>
      <c r="Z63" s="116">
        <v>29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Frankston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1202</v>
      </c>
      <c r="X64" s="116">
        <v>1260</v>
      </c>
      <c r="Y64" s="116">
        <v>1251</v>
      </c>
      <c r="Z64" s="116">
        <v>1226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3062</v>
      </c>
      <c r="X65" s="116">
        <v>3075</v>
      </c>
      <c r="Y65" s="116">
        <v>3255</v>
      </c>
      <c r="Z65" s="116">
        <v>3401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5181</v>
      </c>
      <c r="X66" s="116">
        <v>5243</v>
      </c>
      <c r="Y66" s="116">
        <v>5261</v>
      </c>
      <c r="Z66" s="116">
        <v>5465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5874</v>
      </c>
      <c r="X67" s="116">
        <v>6175</v>
      </c>
      <c r="Y67" s="116">
        <v>6419</v>
      </c>
      <c r="Z67" s="116">
        <v>6682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5670</v>
      </c>
      <c r="X68" s="116">
        <v>5933</v>
      </c>
      <c r="Y68" s="116">
        <v>6208</v>
      </c>
      <c r="Z68" s="116">
        <v>6454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5197</v>
      </c>
      <c r="X69" s="116">
        <v>5388</v>
      </c>
      <c r="Y69" s="116">
        <v>5589</v>
      </c>
      <c r="Z69" s="116">
        <v>5857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5297</v>
      </c>
      <c r="X70" s="116">
        <v>5141</v>
      </c>
      <c r="Y70" s="116">
        <v>5265</v>
      </c>
      <c r="Z70" s="116">
        <v>5480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5414</v>
      </c>
      <c r="X71" s="116">
        <v>5602</v>
      </c>
      <c r="Y71" s="116">
        <v>5740</v>
      </c>
      <c r="Z71" s="116">
        <v>5792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4954</v>
      </c>
      <c r="X72" s="116">
        <v>4980</v>
      </c>
      <c r="Y72" s="116">
        <v>5100</v>
      </c>
      <c r="Z72" s="116">
        <v>5134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4143</v>
      </c>
      <c r="X73" s="116">
        <v>4391</v>
      </c>
      <c r="Y73" s="116">
        <v>4394</v>
      </c>
      <c r="Z73" s="116">
        <v>4711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2691</v>
      </c>
      <c r="X74" s="116">
        <v>2818</v>
      </c>
      <c r="Y74" s="116">
        <v>2848</v>
      </c>
      <c r="Z74" s="116">
        <v>3065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1160</v>
      </c>
      <c r="X75" s="116">
        <v>1170</v>
      </c>
      <c r="Y75" s="116">
        <v>1267</v>
      </c>
      <c r="Z75" s="116">
        <v>1355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378</v>
      </c>
      <c r="X76" s="116">
        <v>410</v>
      </c>
      <c r="Y76" s="116">
        <v>462</v>
      </c>
      <c r="Z76" s="116">
        <v>479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145</v>
      </c>
      <c r="X77" s="116">
        <v>154</v>
      </c>
      <c r="Y77" s="116">
        <v>181</v>
      </c>
      <c r="Z77" s="116">
        <v>181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115</v>
      </c>
      <c r="X78" s="116">
        <v>101</v>
      </c>
      <c r="Y78" s="116">
        <v>94</v>
      </c>
      <c r="Z78" s="116">
        <v>88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94</v>
      </c>
      <c r="X79" s="116">
        <v>101</v>
      </c>
      <c r="Y79" s="116">
        <v>107</v>
      </c>
      <c r="Z79" s="116">
        <v>106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50601</v>
      </c>
      <c r="X80" s="116">
        <v>51969</v>
      </c>
      <c r="Y80" s="116">
        <v>53490</v>
      </c>
      <c r="Z80" s="116">
        <v>55493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Frankston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4650</v>
      </c>
      <c r="X83" s="116">
        <v>4814</v>
      </c>
      <c r="Y83" s="116">
        <v>5056</v>
      </c>
      <c r="Z83" s="116">
        <v>5100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4132</v>
      </c>
      <c r="X84" s="116">
        <v>4272</v>
      </c>
      <c r="Y84" s="116">
        <v>4405</v>
      </c>
      <c r="Z84" s="116">
        <v>4561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111,504</v>
      </c>
      <c r="D85" s="100">
        <f t="shared" ref="D85:D90" si="4">AD4</f>
        <v>2.4589260116881784E-2</v>
      </c>
      <c r="E85" s="101">
        <f t="shared" ref="E85:E90" si="5">AD4</f>
        <v>2.4589260116881784E-2</v>
      </c>
      <c r="F85" s="100">
        <f t="shared" ref="F85:F90" si="6">AF4</f>
        <v>8.9235999179439141E-2</v>
      </c>
      <c r="G85" s="101">
        <f t="shared" ref="G85:G90" si="7">AF4</f>
        <v>8.9235999179439141E-2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8295</v>
      </c>
      <c r="X85" s="116">
        <v>8406</v>
      </c>
      <c r="Y85" s="116">
        <v>8867</v>
      </c>
      <c r="Z85" s="116">
        <v>9084</v>
      </c>
    </row>
    <row r="86" spans="1:30" ht="15" customHeight="1" x14ac:dyDescent="0.25">
      <c r="A86" s="102" t="s">
        <v>4</v>
      </c>
      <c r="B86" s="51"/>
      <c r="C86" s="61" t="str">
        <f t="shared" si="3"/>
        <v>56,011</v>
      </c>
      <c r="D86" s="100">
        <f t="shared" si="4"/>
        <v>1.2179915788712803E-2</v>
      </c>
      <c r="E86" s="101">
        <f t="shared" si="5"/>
        <v>1.2179915788712803E-2</v>
      </c>
      <c r="F86" s="100">
        <f t="shared" si="6"/>
        <v>7.62032856182151E-2</v>
      </c>
      <c r="G86" s="101">
        <f t="shared" si="7"/>
        <v>7.62032856182151E-2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1857</v>
      </c>
      <c r="X86" s="116">
        <v>1936</v>
      </c>
      <c r="Y86" s="116">
        <v>2050</v>
      </c>
      <c r="Z86" s="116">
        <v>2164</v>
      </c>
    </row>
    <row r="87" spans="1:30" ht="15" customHeight="1" x14ac:dyDescent="0.25">
      <c r="A87" s="102" t="s">
        <v>5</v>
      </c>
      <c r="B87" s="51"/>
      <c r="C87" s="61" t="str">
        <f t="shared" si="3"/>
        <v>55,492</v>
      </c>
      <c r="D87" s="100">
        <f t="shared" si="4"/>
        <v>3.7427556552626751E-2</v>
      </c>
      <c r="E87" s="101">
        <f t="shared" si="5"/>
        <v>3.7427556552626751E-2</v>
      </c>
      <c r="F87" s="100">
        <f t="shared" si="6"/>
        <v>0.10269453938478668</v>
      </c>
      <c r="G87" s="101">
        <f t="shared" si="7"/>
        <v>0.10269453938478668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1846</v>
      </c>
      <c r="X87" s="116">
        <v>1941</v>
      </c>
      <c r="Y87" s="116">
        <v>1976</v>
      </c>
      <c r="Z87" s="116">
        <v>1922</v>
      </c>
    </row>
    <row r="88" spans="1:30" ht="15" customHeight="1" x14ac:dyDescent="0.25">
      <c r="A88" s="51" t="s">
        <v>6</v>
      </c>
      <c r="B88" s="51"/>
      <c r="C88" s="61" t="str">
        <f t="shared" si="3"/>
        <v>79,467</v>
      </c>
      <c r="D88" s="100">
        <f t="shared" si="4"/>
        <v>1.149381396059268E-2</v>
      </c>
      <c r="E88" s="101">
        <f t="shared" si="5"/>
        <v>1.149381396059268E-2</v>
      </c>
      <c r="F88" s="100">
        <f t="shared" si="6"/>
        <v>6.8808758456510244E-2</v>
      </c>
      <c r="G88" s="101">
        <f t="shared" si="7"/>
        <v>6.8808758456510244E-2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2310</v>
      </c>
      <c r="X88" s="116">
        <v>2315</v>
      </c>
      <c r="Y88" s="116">
        <v>2412</v>
      </c>
      <c r="Z88" s="116">
        <v>2410</v>
      </c>
    </row>
    <row r="89" spans="1:30" ht="15" customHeight="1" x14ac:dyDescent="0.25">
      <c r="A89" s="51" t="s">
        <v>102</v>
      </c>
      <c r="B89" s="51"/>
      <c r="C89" s="61" t="str">
        <f t="shared" si="3"/>
        <v>$46,384</v>
      </c>
      <c r="D89" s="100">
        <f t="shared" si="4"/>
        <v>1.3222749105041842E-2</v>
      </c>
      <c r="E89" s="101">
        <f t="shared" si="5"/>
        <v>1.3222749105041842E-2</v>
      </c>
      <c r="F89" s="100">
        <f t="shared" si="6"/>
        <v>0.11371440947252731</v>
      </c>
      <c r="G89" s="101">
        <f t="shared" si="7"/>
        <v>0.11371440947252731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3551</v>
      </c>
      <c r="X89" s="116">
        <v>3595</v>
      </c>
      <c r="Y89" s="116">
        <v>3652</v>
      </c>
      <c r="Z89" s="116">
        <v>3730</v>
      </c>
    </row>
    <row r="90" spans="1:30" ht="15" customHeight="1" x14ac:dyDescent="0.25">
      <c r="A90" s="51" t="s">
        <v>7</v>
      </c>
      <c r="B90" s="51"/>
      <c r="C90" s="61" t="str">
        <f t="shared" si="3"/>
        <v>$4,614.5 mil</v>
      </c>
      <c r="D90" s="100">
        <f t="shared" si="4"/>
        <v>4.5778175006196742E-2</v>
      </c>
      <c r="E90" s="101">
        <f t="shared" si="5"/>
        <v>4.5778175006196742E-2</v>
      </c>
      <c r="F90" s="100">
        <f t="shared" si="6"/>
        <v>0.23519769611425412</v>
      </c>
      <c r="G90" s="101">
        <f t="shared" si="7"/>
        <v>0.23519769611425412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3992</v>
      </c>
      <c r="X90" s="116">
        <v>4131</v>
      </c>
      <c r="Y90" s="116">
        <v>4444</v>
      </c>
      <c r="Z90" s="116">
        <v>4459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38845</v>
      </c>
      <c r="X91" s="116">
        <v>39521</v>
      </c>
      <c r="Y91" s="116">
        <v>40475</v>
      </c>
      <c r="Z91" s="116">
        <v>40703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3146</v>
      </c>
      <c r="X93" s="116">
        <v>3389</v>
      </c>
      <c r="Y93" s="116">
        <v>3609</v>
      </c>
      <c r="Z93" s="116">
        <v>3751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6591</v>
      </c>
      <c r="X94" s="116">
        <v>6838</v>
      </c>
      <c r="Y94" s="116">
        <v>7172</v>
      </c>
      <c r="Z94" s="116">
        <v>7619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1254</v>
      </c>
      <c r="X95" s="116">
        <v>1240</v>
      </c>
      <c r="Y95" s="116">
        <v>1322</v>
      </c>
      <c r="Z95" s="116">
        <v>1355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5360</v>
      </c>
      <c r="X96" s="116">
        <v>5661</v>
      </c>
      <c r="Y96" s="116">
        <v>6013</v>
      </c>
      <c r="Z96" s="116">
        <v>6240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6808</v>
      </c>
      <c r="X97" s="116">
        <v>7169</v>
      </c>
      <c r="Y97" s="116">
        <v>7226</v>
      </c>
      <c r="Z97" s="116">
        <v>7280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4260</v>
      </c>
      <c r="X98" s="116">
        <v>4252</v>
      </c>
      <c r="Y98" s="116">
        <v>4442</v>
      </c>
      <c r="Z98" s="116">
        <v>4410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460</v>
      </c>
      <c r="X99" s="116">
        <v>449</v>
      </c>
      <c r="Y99" s="116">
        <v>486</v>
      </c>
      <c r="Z99" s="116">
        <v>509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1939</v>
      </c>
      <c r="X100" s="116">
        <v>1993</v>
      </c>
      <c r="Y100" s="116">
        <v>2149</v>
      </c>
      <c r="Z100" s="116">
        <v>2245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36492</v>
      </c>
      <c r="X101" s="116">
        <v>37093</v>
      </c>
      <c r="Y101" s="116">
        <v>38088</v>
      </c>
      <c r="Z101" s="116">
        <v>38766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79681</v>
      </c>
      <c r="X104" s="116">
        <v>83653</v>
      </c>
      <c r="Y104" s="116">
        <v>86655</v>
      </c>
      <c r="Z104" s="116">
        <v>88311</v>
      </c>
      <c r="AB104" s="113" t="str">
        <f>TEXT(Z104,"###,###")</f>
        <v>88,311</v>
      </c>
      <c r="AD104" s="134">
        <f>Z104/($Z$4)*100</f>
        <v>79.199849332759371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14840</v>
      </c>
      <c r="X105" s="116">
        <v>15212</v>
      </c>
      <c r="Y105" s="116">
        <v>14906</v>
      </c>
      <c r="Z105" s="116">
        <v>16329</v>
      </c>
      <c r="AB105" s="113" t="str">
        <f>TEXT(Z105,"###,###")</f>
        <v>16,329</v>
      </c>
      <c r="AD105" s="134">
        <f>Z105/($Z$4)*100</f>
        <v>14.644317692638827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94521</v>
      </c>
      <c r="X106" s="124">
        <v>98865</v>
      </c>
      <c r="Y106" s="124">
        <v>101561</v>
      </c>
      <c r="Z106" s="124">
        <v>104640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14189</v>
      </c>
      <c r="X108" s="116">
        <v>15212</v>
      </c>
      <c r="Y108" s="116">
        <v>18407</v>
      </c>
      <c r="Z108" s="116">
        <v>16599</v>
      </c>
      <c r="AB108" s="113" t="str">
        <f>TEXT(Z108,"###,###")</f>
        <v>16,599</v>
      </c>
      <c r="AD108" s="134">
        <f>Z108/($Z$4)*100</f>
        <v>14.886461472234181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16265</v>
      </c>
      <c r="X109" s="116">
        <v>16828</v>
      </c>
      <c r="Y109" s="116">
        <v>16983</v>
      </c>
      <c r="Z109" s="116">
        <v>16563</v>
      </c>
      <c r="AB109" s="113" t="str">
        <f>TEXT(Z109,"###,###")</f>
        <v>16,563</v>
      </c>
      <c r="AD109" s="134">
        <f>Z109/($Z$4)*100</f>
        <v>14.8541756349548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23287</v>
      </c>
      <c r="X110" s="116">
        <v>24500</v>
      </c>
      <c r="Y110" s="116">
        <v>23482</v>
      </c>
      <c r="Z110" s="116">
        <v>26478</v>
      </c>
      <c r="AB110" s="113" t="str">
        <f>TEXT(Z110,"###,###")</f>
        <v>26,478</v>
      </c>
      <c r="AD110" s="134">
        <f>Z110/($Z$4)*100</f>
        <v>23.746233318984071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40780</v>
      </c>
      <c r="X111" s="116">
        <v>42325</v>
      </c>
      <c r="Y111" s="116">
        <v>42689</v>
      </c>
      <c r="Z111" s="116">
        <v>44998</v>
      </c>
      <c r="AB111" s="113" t="str">
        <f>TEXT(Z111,"###,###")</f>
        <v>44,998</v>
      </c>
      <c r="AD111" s="134">
        <f>Z111/($Z$4)*100</f>
        <v>40.355502941598509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102942</v>
      </c>
      <c r="X112" s="116">
        <v>105869</v>
      </c>
      <c r="Y112" s="116">
        <v>108828</v>
      </c>
      <c r="Z112" s="116">
        <v>111510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37.74</v>
      </c>
      <c r="W118" s="135">
        <v>37.770000000000003</v>
      </c>
      <c r="X118" s="135">
        <v>40.83</v>
      </c>
      <c r="Y118" s="135">
        <v>40.81</v>
      </c>
      <c r="Z118" s="135">
        <v>40.92</v>
      </c>
      <c r="AB118" s="113" t="str">
        <f>TEXT(Z118,"##.0")</f>
        <v>40.9</v>
      </c>
    </row>
    <row r="120" spans="19:32" x14ac:dyDescent="0.25">
      <c r="S120" s="105" t="s">
        <v>104</v>
      </c>
      <c r="T120" s="116"/>
      <c r="U120" s="116"/>
      <c r="V120" s="116">
        <v>65300</v>
      </c>
      <c r="W120" s="116">
        <v>66205</v>
      </c>
      <c r="X120" s="116">
        <v>67222</v>
      </c>
      <c r="Y120" s="116">
        <v>68909</v>
      </c>
      <c r="Z120" s="116">
        <v>69563</v>
      </c>
      <c r="AB120" s="113" t="str">
        <f>TEXT(Z120,"###,###")</f>
        <v>69,563</v>
      </c>
    </row>
    <row r="121" spans="19:32" x14ac:dyDescent="0.25">
      <c r="S121" s="105" t="s">
        <v>105</v>
      </c>
      <c r="T121" s="116"/>
      <c r="U121" s="116"/>
      <c r="V121" s="116">
        <v>4770</v>
      </c>
      <c r="W121" s="116">
        <v>4813</v>
      </c>
      <c r="X121" s="116">
        <v>4843</v>
      </c>
      <c r="Y121" s="116">
        <v>4964</v>
      </c>
      <c r="Z121" s="116">
        <v>4934</v>
      </c>
      <c r="AB121" s="113" t="str">
        <f>TEXT(Z121,"###,###")</f>
        <v>4,934</v>
      </c>
    </row>
    <row r="122" spans="19:32" x14ac:dyDescent="0.25">
      <c r="S122" s="105" t="s">
        <v>106</v>
      </c>
      <c r="T122" s="116"/>
      <c r="U122" s="116"/>
      <c r="V122" s="116">
        <v>4285</v>
      </c>
      <c r="W122" s="116">
        <v>4319</v>
      </c>
      <c r="X122" s="116">
        <v>4549</v>
      </c>
      <c r="Y122" s="116">
        <v>4690</v>
      </c>
      <c r="Z122" s="116">
        <v>4966</v>
      </c>
      <c r="AB122" s="113" t="str">
        <f>TEXT(Z122,"###,###")</f>
        <v>4,966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69585</v>
      </c>
      <c r="W124" s="116">
        <v>70524</v>
      </c>
      <c r="X124" s="116">
        <v>71771</v>
      </c>
      <c r="Y124" s="116">
        <v>73599</v>
      </c>
      <c r="Z124" s="116">
        <v>74529</v>
      </c>
      <c r="AB124" s="113" t="str">
        <f>TEXT(Z124,"###,###")</f>
        <v>74,529</v>
      </c>
      <c r="AD124" s="131">
        <f>Z124/$Z$7*100</f>
        <v>93.786099890520589</v>
      </c>
    </row>
    <row r="125" spans="19:32" x14ac:dyDescent="0.25">
      <c r="S125" s="105" t="s">
        <v>108</v>
      </c>
      <c r="T125" s="116"/>
      <c r="U125" s="116"/>
      <c r="V125" s="116">
        <v>9055</v>
      </c>
      <c r="W125" s="116">
        <v>9132</v>
      </c>
      <c r="X125" s="116">
        <v>9392</v>
      </c>
      <c r="Y125" s="116">
        <v>9654</v>
      </c>
      <c r="Z125" s="116">
        <v>9900</v>
      </c>
      <c r="AB125" s="113" t="str">
        <f>TEXT(Z125,"###,###")</f>
        <v>9,900</v>
      </c>
      <c r="AD125" s="131">
        <f>Z125/$Z$7*100</f>
        <v>12.45800143455774</v>
      </c>
    </row>
    <row r="127" spans="19:32" x14ac:dyDescent="0.25">
      <c r="S127" s="105" t="s">
        <v>109</v>
      </c>
      <c r="T127" s="116"/>
      <c r="U127" s="116"/>
      <c r="V127" s="116">
        <v>38502</v>
      </c>
      <c r="W127" s="116">
        <v>38845</v>
      </c>
      <c r="X127" s="116">
        <v>39521</v>
      </c>
      <c r="Y127" s="116">
        <v>40475</v>
      </c>
      <c r="Z127" s="116">
        <v>40700</v>
      </c>
      <c r="AB127" s="113" t="str">
        <f>TEXT(Z127,"###,###")</f>
        <v>40,700</v>
      </c>
      <c r="AD127" s="131">
        <f>Z127/$Z$7*100</f>
        <v>51.216228119848495</v>
      </c>
    </row>
    <row r="128" spans="19:32" x14ac:dyDescent="0.25">
      <c r="S128" s="105" t="s">
        <v>110</v>
      </c>
      <c r="T128" s="116"/>
      <c r="U128" s="116"/>
      <c r="V128" s="116">
        <v>35849</v>
      </c>
      <c r="W128" s="116">
        <v>36492</v>
      </c>
      <c r="X128" s="116">
        <v>37093</v>
      </c>
      <c r="Y128" s="116">
        <v>38088</v>
      </c>
      <c r="Z128" s="116">
        <v>38761</v>
      </c>
      <c r="AB128" s="113" t="str">
        <f>TEXT(Z128,"###,###")</f>
        <v>38,761</v>
      </c>
      <c r="AD128" s="131">
        <f>Z128/$Z$7*100</f>
        <v>48.776221576251778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7B53FEA-AFFE-4025-AE1A-B652230CD8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633233B7-3A8C-4B11-82FF-FF13B051517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67EEC2B6-0D49-4AA1-B503-2C8DD1FE0A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D7129E79-B6E2-4D27-9977-F6EA61B7B7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7D0CA-609C-4B4B-9633-13818CADF121}">
  <sheetPr codeName="Sheet8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Gannawarra</v>
      </c>
      <c r="T1" s="103"/>
      <c r="U1" s="103"/>
      <c r="V1" s="103"/>
      <c r="W1" s="103"/>
      <c r="X1" s="103"/>
      <c r="Y1" s="104" t="str">
        <f>Y3</f>
        <v>8.21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133</v>
      </c>
      <c r="Y3" s="109" t="s">
        <v>229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8.21 Gannawarra,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7232</v>
      </c>
      <c r="W4" s="112">
        <v>6971</v>
      </c>
      <c r="X4" s="112">
        <v>7538</v>
      </c>
      <c r="Y4" s="112">
        <v>8064</v>
      </c>
      <c r="Z4" s="112">
        <v>7673</v>
      </c>
      <c r="AB4" s="113" t="str">
        <f>TEXT(Z4,"###,###")</f>
        <v>7,673</v>
      </c>
      <c r="AD4" s="114">
        <f>Z4/Y4-1</f>
        <v>-4.8487103174603141E-2</v>
      </c>
      <c r="AF4" s="114">
        <f>Z4/V4-1</f>
        <v>6.0978982300885054E-2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3716</v>
      </c>
      <c r="W5" s="112">
        <v>3605</v>
      </c>
      <c r="X5" s="112">
        <v>3887</v>
      </c>
      <c r="Y5" s="112">
        <v>4220</v>
      </c>
      <c r="Z5" s="112">
        <v>3978</v>
      </c>
      <c r="AB5" s="113" t="str">
        <f>TEXT(Z5,"###,###")</f>
        <v>3,978</v>
      </c>
      <c r="AD5" s="114">
        <f t="shared" ref="AD5:AD9" si="0">Z5/Y5-1</f>
        <v>-5.7345971563981024E-2</v>
      </c>
      <c r="AF5" s="114">
        <f t="shared" ref="AF5:AF9" si="1">Z5/V5-1</f>
        <v>7.0505920344456463E-2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3520</v>
      </c>
      <c r="W6" s="112">
        <v>3368</v>
      </c>
      <c r="X6" s="112">
        <v>3651</v>
      </c>
      <c r="Y6" s="112">
        <v>3845</v>
      </c>
      <c r="Z6" s="112">
        <v>3692</v>
      </c>
      <c r="AB6" s="113" t="str">
        <f>TEXT(Z6,"###,###")</f>
        <v>3,692</v>
      </c>
      <c r="AD6" s="114">
        <f t="shared" si="0"/>
        <v>-3.9791937581274417E-2</v>
      </c>
      <c r="AF6" s="114">
        <f t="shared" si="1"/>
        <v>4.8863636363636331E-2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5158</v>
      </c>
      <c r="W7" s="112">
        <v>4980</v>
      </c>
      <c r="X7" s="112">
        <v>5247</v>
      </c>
      <c r="Y7" s="112">
        <v>5628</v>
      </c>
      <c r="Z7" s="112">
        <v>5310</v>
      </c>
      <c r="AB7" s="113" t="str">
        <f>TEXT(Z7,"###,###")</f>
        <v>5,310</v>
      </c>
      <c r="AD7" s="114">
        <f t="shared" si="0"/>
        <v>-5.6503198294243107E-2</v>
      </c>
      <c r="AF7" s="114">
        <f t="shared" si="1"/>
        <v>2.9468786351299014E-2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7,673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5,310</v>
      </c>
      <c r="P8" s="71"/>
      <c r="S8" s="111" t="s">
        <v>87</v>
      </c>
      <c r="T8" s="112"/>
      <c r="U8" s="112"/>
      <c r="V8" s="112">
        <v>30200</v>
      </c>
      <c r="W8" s="112">
        <v>30670</v>
      </c>
      <c r="X8" s="112">
        <v>32410.77</v>
      </c>
      <c r="Y8" s="112">
        <v>34320</v>
      </c>
      <c r="Z8" s="112">
        <v>34681.120000000003</v>
      </c>
      <c r="AB8" s="113" t="str">
        <f>TEXT(Z8,"$###,###")</f>
        <v>$34,681</v>
      </c>
      <c r="AD8" s="114">
        <f t="shared" si="0"/>
        <v>1.0522144522144616E-2</v>
      </c>
      <c r="AF8" s="114">
        <f t="shared" si="1"/>
        <v>0.14838145695364258</v>
      </c>
    </row>
    <row r="9" spans="1:32" x14ac:dyDescent="0.25">
      <c r="A9" s="32" t="s">
        <v>15</v>
      </c>
      <c r="B9" s="75"/>
      <c r="C9" s="76"/>
      <c r="D9" s="77">
        <f>AD104</f>
        <v>65.776098005995038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53.634651600753294</v>
      </c>
      <c r="P9" s="78" t="s">
        <v>88</v>
      </c>
      <c r="S9" s="111" t="s">
        <v>7</v>
      </c>
      <c r="T9" s="112"/>
      <c r="U9" s="112"/>
      <c r="V9" s="112">
        <v>195655869</v>
      </c>
      <c r="W9" s="112">
        <v>184793490</v>
      </c>
      <c r="X9" s="112">
        <v>199039237</v>
      </c>
      <c r="Y9" s="112">
        <v>234156675</v>
      </c>
      <c r="Z9" s="112">
        <v>227363105</v>
      </c>
      <c r="AB9" s="113" t="str">
        <f>TEXT(Z9/1000000,"$#,###.0")&amp;" mil"</f>
        <v>$227.4 mil</v>
      </c>
      <c r="AD9" s="114">
        <f t="shared" si="0"/>
        <v>-2.9012924786363636E-2</v>
      </c>
      <c r="AF9" s="114">
        <f t="shared" si="1"/>
        <v>0.16205614562985593</v>
      </c>
    </row>
    <row r="10" spans="1:32" x14ac:dyDescent="0.25">
      <c r="A10" s="32" t="s">
        <v>18</v>
      </c>
      <c r="B10" s="75"/>
      <c r="C10" s="76"/>
      <c r="D10" s="77">
        <f>AD105</f>
        <v>17.906946435553238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46.459510357815439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83.220338983050851</v>
      </c>
      <c r="P11" s="78" t="s">
        <v>88</v>
      </c>
      <c r="S11" s="111" t="s">
        <v>30</v>
      </c>
      <c r="T11" s="116"/>
      <c r="U11" s="116"/>
      <c r="V11" s="116">
        <v>5705</v>
      </c>
      <c r="W11" s="116">
        <v>5557</v>
      </c>
      <c r="X11" s="116">
        <v>5995</v>
      </c>
      <c r="Y11" s="116">
        <v>6391</v>
      </c>
      <c r="Z11" s="116">
        <v>6230</v>
      </c>
    </row>
    <row r="12" spans="1:32" ht="28.5" customHeight="1" x14ac:dyDescent="0.25">
      <c r="A12" s="32" t="s">
        <v>20</v>
      </c>
      <c r="B12" s="76"/>
      <c r="C12" s="76"/>
      <c r="D12" s="77">
        <f>AD108</f>
        <v>18.310960510882314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27.175141242937855</v>
      </c>
      <c r="P12" s="78" t="s">
        <v>88</v>
      </c>
      <c r="S12" s="111" t="s">
        <v>31</v>
      </c>
      <c r="T12" s="116"/>
      <c r="U12" s="116"/>
      <c r="V12" s="116">
        <v>1527</v>
      </c>
      <c r="W12" s="116">
        <v>1413</v>
      </c>
      <c r="X12" s="116">
        <v>1543</v>
      </c>
      <c r="Y12" s="116">
        <v>1677</v>
      </c>
      <c r="Z12" s="116">
        <v>1441</v>
      </c>
    </row>
    <row r="13" spans="1:32" ht="15" customHeight="1" x14ac:dyDescent="0.25">
      <c r="A13" s="32" t="s">
        <v>21</v>
      </c>
      <c r="B13" s="76"/>
      <c r="C13" s="76"/>
      <c r="D13" s="77">
        <f>AD109</f>
        <v>19.066857813110907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45.1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25.92206438159781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16.572610985703538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20.317998175420303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83.427389014296466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995</v>
      </c>
      <c r="Z15" s="116">
        <v>972</v>
      </c>
      <c r="AB15" s="121">
        <f t="shared" ref="AB15:AB34" si="2">IF(Z15="np",0,Z15/$Z$34)</f>
        <v>0.12662845231891609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43</v>
      </c>
      <c r="Z16" s="116">
        <v>44</v>
      </c>
      <c r="AB16" s="121">
        <f t="shared" si="2"/>
        <v>5.7321521625846791E-3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668</v>
      </c>
      <c r="Z17" s="116">
        <v>608</v>
      </c>
      <c r="AB17" s="121">
        <f t="shared" si="2"/>
        <v>7.9207920792079209E-2</v>
      </c>
    </row>
    <row r="18" spans="1:28" x14ac:dyDescent="0.25">
      <c r="A18" s="67" t="str">
        <f>$S$1&amp;" ("&amp;$V$2&amp;" to "&amp;$Z$2&amp;")"</f>
        <v>Gannawarra (2014-15 to 2018-19)</v>
      </c>
      <c r="B18" s="67"/>
      <c r="C18" s="67"/>
      <c r="D18" s="67"/>
      <c r="E18" s="67"/>
      <c r="F18" s="67"/>
      <c r="G18" s="67" t="str">
        <f>$S$1&amp;" ("&amp;$V$2&amp;" to "&amp;$Z$2&amp;")"</f>
        <v>Gannawarra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151</v>
      </c>
      <c r="Z18" s="116">
        <v>105</v>
      </c>
      <c r="AB18" s="121">
        <f t="shared" si="2"/>
        <v>1.3678999478895257E-2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484</v>
      </c>
      <c r="Z19" s="116">
        <v>470</v>
      </c>
      <c r="AB19" s="121">
        <f t="shared" si="2"/>
        <v>6.122980719124544E-2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322</v>
      </c>
      <c r="Z20" s="116">
        <v>252</v>
      </c>
      <c r="AB20" s="121">
        <f t="shared" si="2"/>
        <v>3.2829598749348619E-2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606</v>
      </c>
      <c r="Z21" s="116">
        <v>660</v>
      </c>
      <c r="AB21" s="121">
        <f t="shared" si="2"/>
        <v>8.5982282438770194E-2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406</v>
      </c>
      <c r="Z22" s="116">
        <v>441</v>
      </c>
      <c r="AB22" s="121">
        <f t="shared" si="2"/>
        <v>5.7451797811360082E-2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285</v>
      </c>
      <c r="Z23" s="116">
        <v>259</v>
      </c>
      <c r="AB23" s="121">
        <f t="shared" si="2"/>
        <v>3.3741532047941634E-2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30</v>
      </c>
      <c r="Z24" s="116">
        <v>31</v>
      </c>
      <c r="AB24" s="121">
        <f t="shared" si="2"/>
        <v>4.0385617509119329E-3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181</v>
      </c>
      <c r="Z25" s="116">
        <v>175</v>
      </c>
      <c r="AB25" s="121">
        <f t="shared" si="2"/>
        <v>2.2798332464825429E-2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93</v>
      </c>
      <c r="Z26" s="116">
        <v>94</v>
      </c>
      <c r="AB26" s="121">
        <f t="shared" si="2"/>
        <v>1.2245961438249088E-2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196</v>
      </c>
      <c r="Z27" s="116">
        <v>208</v>
      </c>
      <c r="AB27" s="121">
        <f t="shared" si="2"/>
        <v>2.709744658676394E-2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355</v>
      </c>
      <c r="Z28" s="116">
        <v>342</v>
      </c>
      <c r="AB28" s="121">
        <f t="shared" si="2"/>
        <v>4.4554455445544552E-2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347</v>
      </c>
      <c r="Z29" s="116">
        <v>586</v>
      </c>
      <c r="AB29" s="121">
        <f t="shared" si="2"/>
        <v>7.6341844710786866E-2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526</v>
      </c>
      <c r="Z30" s="116">
        <v>362</v>
      </c>
      <c r="AB30" s="121">
        <f t="shared" si="2"/>
        <v>4.7159979155810321E-2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834</v>
      </c>
      <c r="Z31" s="116">
        <v>782</v>
      </c>
      <c r="AB31" s="121">
        <f t="shared" si="2"/>
        <v>0.10187597707139134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110</v>
      </c>
      <c r="Z32" s="116">
        <v>108</v>
      </c>
      <c r="AB32" s="121">
        <f t="shared" si="2"/>
        <v>1.4069828035435123E-2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210</v>
      </c>
      <c r="Z33" s="116">
        <v>201</v>
      </c>
      <c r="AB33" s="121">
        <f t="shared" si="2"/>
        <v>2.6185513288170922E-2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8063</v>
      </c>
      <c r="Z34" s="124">
        <v>7676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4435</v>
      </c>
      <c r="AB37" s="136">
        <f>Z37/Z40*100</f>
        <v>83.427389014296466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881</v>
      </c>
      <c r="AB38" s="136">
        <f>Z38/Z40*100</f>
        <v>16.572610985703538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5316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7</v>
      </c>
      <c r="X44" s="116">
        <v>3</v>
      </c>
      <c r="Y44" s="116">
        <v>0</v>
      </c>
      <c r="Z44" s="116">
        <v>5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89</v>
      </c>
      <c r="X45" s="116">
        <v>97</v>
      </c>
      <c r="Y45" s="116">
        <v>126</v>
      </c>
      <c r="Z45" s="116">
        <v>109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264</v>
      </c>
      <c r="X46" s="116">
        <v>254</v>
      </c>
      <c r="Y46" s="116">
        <v>285</v>
      </c>
      <c r="Z46" s="116">
        <v>281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338</v>
      </c>
      <c r="X47" s="116">
        <v>355</v>
      </c>
      <c r="Y47" s="116">
        <v>373</v>
      </c>
      <c r="Z47" s="116">
        <v>332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299</v>
      </c>
      <c r="X48" s="116">
        <v>365</v>
      </c>
      <c r="Y48" s="116">
        <v>399</v>
      </c>
      <c r="Z48" s="116">
        <v>396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Gannawarra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307</v>
      </c>
      <c r="X49" s="116">
        <v>292</v>
      </c>
      <c r="Y49" s="116">
        <v>310</v>
      </c>
      <c r="Z49" s="116">
        <v>277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275</v>
      </c>
      <c r="X50" s="116">
        <v>306</v>
      </c>
      <c r="Y50" s="116">
        <v>310</v>
      </c>
      <c r="Z50" s="116">
        <v>341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272</v>
      </c>
      <c r="X51" s="116">
        <v>299</v>
      </c>
      <c r="Y51" s="116">
        <v>311</v>
      </c>
      <c r="Z51" s="116">
        <v>292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326</v>
      </c>
      <c r="X52" s="116">
        <v>327</v>
      </c>
      <c r="Y52" s="116">
        <v>361</v>
      </c>
      <c r="Z52" s="116">
        <v>343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319</v>
      </c>
      <c r="X53" s="116">
        <v>387</v>
      </c>
      <c r="Y53" s="116">
        <v>451</v>
      </c>
      <c r="Z53" s="116">
        <v>386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373</v>
      </c>
      <c r="X54" s="116">
        <v>384</v>
      </c>
      <c r="Y54" s="116">
        <v>397</v>
      </c>
      <c r="Z54" s="116">
        <v>393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341</v>
      </c>
      <c r="X55" s="116">
        <v>380</v>
      </c>
      <c r="Y55" s="116">
        <v>389</v>
      </c>
      <c r="Z55" s="116">
        <v>347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204</v>
      </c>
      <c r="X56" s="116">
        <v>215</v>
      </c>
      <c r="Y56" s="116">
        <v>280</v>
      </c>
      <c r="Z56" s="116">
        <v>276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98</v>
      </c>
      <c r="X57" s="116">
        <v>121</v>
      </c>
      <c r="Y57" s="116">
        <v>117</v>
      </c>
      <c r="Z57" s="116">
        <v>105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56</v>
      </c>
      <c r="X58" s="116">
        <v>62</v>
      </c>
      <c r="Y58" s="116">
        <v>69</v>
      </c>
      <c r="Z58" s="116">
        <v>57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18</v>
      </c>
      <c r="X59" s="116">
        <v>22</v>
      </c>
      <c r="Y59" s="116">
        <v>25</v>
      </c>
      <c r="Z59" s="116">
        <v>33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18</v>
      </c>
      <c r="X60" s="116">
        <v>18</v>
      </c>
      <c r="Y60" s="116">
        <v>19</v>
      </c>
      <c r="Z60" s="116">
        <v>17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3604</v>
      </c>
      <c r="X61" s="116">
        <v>3887</v>
      </c>
      <c r="Y61" s="116">
        <v>4218</v>
      </c>
      <c r="Z61" s="116">
        <v>3979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4</v>
      </c>
      <c r="X63" s="116">
        <v>5</v>
      </c>
      <c r="Y63" s="116">
        <v>6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Gannawarra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99</v>
      </c>
      <c r="X64" s="116">
        <v>106</v>
      </c>
      <c r="Y64" s="116">
        <v>98</v>
      </c>
      <c r="Z64" s="116">
        <v>119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221</v>
      </c>
      <c r="X65" s="116">
        <v>217</v>
      </c>
      <c r="Y65" s="116">
        <v>272</v>
      </c>
      <c r="Z65" s="116">
        <v>279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293</v>
      </c>
      <c r="X66" s="116">
        <v>287</v>
      </c>
      <c r="Y66" s="116">
        <v>279</v>
      </c>
      <c r="Z66" s="116">
        <v>279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240</v>
      </c>
      <c r="X67" s="116">
        <v>273</v>
      </c>
      <c r="Y67" s="116">
        <v>332</v>
      </c>
      <c r="Z67" s="116">
        <v>311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266</v>
      </c>
      <c r="X68" s="116">
        <v>270</v>
      </c>
      <c r="Y68" s="116">
        <v>276</v>
      </c>
      <c r="Z68" s="116">
        <v>261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236</v>
      </c>
      <c r="X69" s="116">
        <v>235</v>
      </c>
      <c r="Y69" s="116">
        <v>271</v>
      </c>
      <c r="Z69" s="116">
        <v>282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284</v>
      </c>
      <c r="X70" s="116">
        <v>307</v>
      </c>
      <c r="Y70" s="116">
        <v>278</v>
      </c>
      <c r="Z70" s="116">
        <v>276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343</v>
      </c>
      <c r="X71" s="116">
        <v>381</v>
      </c>
      <c r="Y71" s="116">
        <v>433</v>
      </c>
      <c r="Z71" s="116">
        <v>381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419</v>
      </c>
      <c r="X72" s="116">
        <v>424</v>
      </c>
      <c r="Y72" s="116">
        <v>416</v>
      </c>
      <c r="Z72" s="116">
        <v>391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391</v>
      </c>
      <c r="X73" s="116">
        <v>475</v>
      </c>
      <c r="Y73" s="116">
        <v>477</v>
      </c>
      <c r="Z73" s="116">
        <v>426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259</v>
      </c>
      <c r="X74" s="116">
        <v>310</v>
      </c>
      <c r="Y74" s="116">
        <v>344</v>
      </c>
      <c r="Z74" s="116">
        <v>331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173</v>
      </c>
      <c r="X75" s="116">
        <v>194</v>
      </c>
      <c r="Y75" s="116">
        <v>174</v>
      </c>
      <c r="Z75" s="116">
        <v>180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71</v>
      </c>
      <c r="X76" s="116">
        <v>88</v>
      </c>
      <c r="Y76" s="116">
        <v>94</v>
      </c>
      <c r="Z76" s="116">
        <v>100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40</v>
      </c>
      <c r="X77" s="116">
        <v>51</v>
      </c>
      <c r="Y77" s="116">
        <v>63</v>
      </c>
      <c r="Z77" s="116">
        <v>48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13</v>
      </c>
      <c r="X78" s="116">
        <v>10</v>
      </c>
      <c r="Y78" s="116">
        <v>23</v>
      </c>
      <c r="Z78" s="116">
        <v>20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16</v>
      </c>
      <c r="X79" s="116">
        <v>20</v>
      </c>
      <c r="Y79" s="116">
        <v>23</v>
      </c>
      <c r="Z79" s="116">
        <v>14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3372</v>
      </c>
      <c r="X80" s="116">
        <v>3651</v>
      </c>
      <c r="Y80" s="116">
        <v>3846</v>
      </c>
      <c r="Z80" s="116">
        <v>3697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Gannawarra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281</v>
      </c>
      <c r="X83" s="116">
        <v>287</v>
      </c>
      <c r="Y83" s="116">
        <v>333</v>
      </c>
      <c r="Z83" s="116">
        <v>313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175</v>
      </c>
      <c r="X84" s="116">
        <v>165</v>
      </c>
      <c r="Y84" s="116">
        <v>184</v>
      </c>
      <c r="Z84" s="116">
        <v>177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7,673</v>
      </c>
      <c r="D85" s="100">
        <f t="shared" ref="D85:D90" si="4">AD4</f>
        <v>-4.8487103174603141E-2</v>
      </c>
      <c r="E85" s="101">
        <f t="shared" ref="E85:E90" si="5">AD4</f>
        <v>-4.8487103174603141E-2</v>
      </c>
      <c r="F85" s="100">
        <f t="shared" ref="F85:F90" si="6">AF4</f>
        <v>6.0978982300885054E-2</v>
      </c>
      <c r="G85" s="101">
        <f t="shared" ref="G85:G90" si="7">AF4</f>
        <v>6.0978982300885054E-2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422</v>
      </c>
      <c r="X85" s="116">
        <v>423</v>
      </c>
      <c r="Y85" s="116">
        <v>462</v>
      </c>
      <c r="Z85" s="116">
        <v>438</v>
      </c>
    </row>
    <row r="86" spans="1:30" ht="15" customHeight="1" x14ac:dyDescent="0.25">
      <c r="A86" s="102" t="s">
        <v>4</v>
      </c>
      <c r="B86" s="51"/>
      <c r="C86" s="61" t="str">
        <f t="shared" si="3"/>
        <v>3,978</v>
      </c>
      <c r="D86" s="100">
        <f t="shared" si="4"/>
        <v>-5.7345971563981024E-2</v>
      </c>
      <c r="E86" s="101">
        <f t="shared" si="5"/>
        <v>-5.7345971563981024E-2</v>
      </c>
      <c r="F86" s="100">
        <f t="shared" si="6"/>
        <v>7.0505920344456463E-2</v>
      </c>
      <c r="G86" s="101">
        <f t="shared" si="7"/>
        <v>7.0505920344456463E-2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72</v>
      </c>
      <c r="X86" s="116">
        <v>84</v>
      </c>
      <c r="Y86" s="116">
        <v>81</v>
      </c>
      <c r="Z86" s="116">
        <v>88</v>
      </c>
    </row>
    <row r="87" spans="1:30" ht="15" customHeight="1" x14ac:dyDescent="0.25">
      <c r="A87" s="102" t="s">
        <v>5</v>
      </c>
      <c r="B87" s="51"/>
      <c r="C87" s="61" t="str">
        <f t="shared" si="3"/>
        <v>3,692</v>
      </c>
      <c r="D87" s="100">
        <f t="shared" si="4"/>
        <v>-3.9791937581274417E-2</v>
      </c>
      <c r="E87" s="101">
        <f t="shared" si="5"/>
        <v>-3.9791937581274417E-2</v>
      </c>
      <c r="F87" s="100">
        <f t="shared" si="6"/>
        <v>4.8863636363636331E-2</v>
      </c>
      <c r="G87" s="101">
        <f t="shared" si="7"/>
        <v>4.8863636363636331E-2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65</v>
      </c>
      <c r="X87" s="116">
        <v>65</v>
      </c>
      <c r="Y87" s="116">
        <v>64</v>
      </c>
      <c r="Z87" s="116">
        <v>59</v>
      </c>
    </row>
    <row r="88" spans="1:30" ht="15" customHeight="1" x14ac:dyDescent="0.25">
      <c r="A88" s="51" t="s">
        <v>6</v>
      </c>
      <c r="B88" s="51"/>
      <c r="C88" s="61" t="str">
        <f t="shared" si="3"/>
        <v>5,310</v>
      </c>
      <c r="D88" s="100">
        <f t="shared" si="4"/>
        <v>-5.6503198294243107E-2</v>
      </c>
      <c r="E88" s="101">
        <f t="shared" si="5"/>
        <v>-5.6503198294243107E-2</v>
      </c>
      <c r="F88" s="100">
        <f t="shared" si="6"/>
        <v>2.9468786351299014E-2</v>
      </c>
      <c r="G88" s="101">
        <f t="shared" si="7"/>
        <v>2.9468786351299014E-2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106</v>
      </c>
      <c r="X88" s="116">
        <v>112</v>
      </c>
      <c r="Y88" s="116">
        <v>116</v>
      </c>
      <c r="Z88" s="116">
        <v>121</v>
      </c>
    </row>
    <row r="89" spans="1:30" ht="15" customHeight="1" x14ac:dyDescent="0.25">
      <c r="A89" s="51" t="s">
        <v>102</v>
      </c>
      <c r="B89" s="51"/>
      <c r="C89" s="61" t="str">
        <f t="shared" si="3"/>
        <v>$34,681</v>
      </c>
      <c r="D89" s="100">
        <f t="shared" si="4"/>
        <v>1.0522144522144616E-2</v>
      </c>
      <c r="E89" s="101">
        <f t="shared" si="5"/>
        <v>1.0522144522144616E-2</v>
      </c>
      <c r="F89" s="100">
        <f t="shared" si="6"/>
        <v>0.14838145695364258</v>
      </c>
      <c r="G89" s="101">
        <f t="shared" si="7"/>
        <v>0.14838145695364258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289</v>
      </c>
      <c r="X89" s="116">
        <v>323</v>
      </c>
      <c r="Y89" s="116">
        <v>342</v>
      </c>
      <c r="Z89" s="116">
        <v>358</v>
      </c>
    </row>
    <row r="90" spans="1:30" ht="15" customHeight="1" x14ac:dyDescent="0.25">
      <c r="A90" s="51" t="s">
        <v>7</v>
      </c>
      <c r="B90" s="51"/>
      <c r="C90" s="61" t="str">
        <f t="shared" si="3"/>
        <v>$227.4 mil</v>
      </c>
      <c r="D90" s="100">
        <f t="shared" si="4"/>
        <v>-2.9012924786363636E-2</v>
      </c>
      <c r="E90" s="101">
        <f t="shared" si="5"/>
        <v>-2.9012924786363636E-2</v>
      </c>
      <c r="F90" s="100">
        <f t="shared" si="6"/>
        <v>0.16205614562985593</v>
      </c>
      <c r="G90" s="101">
        <f t="shared" si="7"/>
        <v>0.16205614562985593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434</v>
      </c>
      <c r="X90" s="116">
        <v>428</v>
      </c>
      <c r="Y90" s="116">
        <v>475</v>
      </c>
      <c r="Z90" s="116">
        <v>440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2656</v>
      </c>
      <c r="X91" s="116">
        <v>2775</v>
      </c>
      <c r="Y91" s="116">
        <v>3022</v>
      </c>
      <c r="Z91" s="116">
        <v>2842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139</v>
      </c>
      <c r="X93" s="116">
        <v>151</v>
      </c>
      <c r="Y93" s="116">
        <v>166</v>
      </c>
      <c r="Z93" s="116">
        <v>149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377</v>
      </c>
      <c r="X94" s="116">
        <v>405</v>
      </c>
      <c r="Y94" s="116">
        <v>418</v>
      </c>
      <c r="Z94" s="116">
        <v>392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62</v>
      </c>
      <c r="X95" s="116">
        <v>66</v>
      </c>
      <c r="Y95" s="116">
        <v>69</v>
      </c>
      <c r="Z95" s="116">
        <v>67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307</v>
      </c>
      <c r="X96" s="116">
        <v>325</v>
      </c>
      <c r="Y96" s="116">
        <v>350</v>
      </c>
      <c r="Z96" s="116">
        <v>363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364</v>
      </c>
      <c r="X97" s="116">
        <v>383</v>
      </c>
      <c r="Y97" s="116">
        <v>377</v>
      </c>
      <c r="Z97" s="116">
        <v>370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214</v>
      </c>
      <c r="X98" s="116">
        <v>228</v>
      </c>
      <c r="Y98" s="116">
        <v>265</v>
      </c>
      <c r="Z98" s="116">
        <v>274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28</v>
      </c>
      <c r="X99" s="116">
        <v>24</v>
      </c>
      <c r="Y99" s="116">
        <v>30</v>
      </c>
      <c r="Z99" s="116">
        <v>32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203</v>
      </c>
      <c r="X100" s="116">
        <v>214</v>
      </c>
      <c r="Y100" s="116">
        <v>234</v>
      </c>
      <c r="Z100" s="116">
        <v>223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2328</v>
      </c>
      <c r="X101" s="116">
        <v>2472</v>
      </c>
      <c r="Y101" s="116">
        <v>2605</v>
      </c>
      <c r="Z101" s="116">
        <v>2467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4391</v>
      </c>
      <c r="X104" s="116">
        <v>4917</v>
      </c>
      <c r="Y104" s="116">
        <v>5254</v>
      </c>
      <c r="Z104" s="116">
        <v>5047</v>
      </c>
      <c r="AB104" s="113" t="str">
        <f>TEXT(Z104,"###,###")</f>
        <v>5,047</v>
      </c>
      <c r="AD104" s="134">
        <f>Z104/($Z$4)*100</f>
        <v>65.776098005995038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1254</v>
      </c>
      <c r="X105" s="116">
        <v>1318</v>
      </c>
      <c r="Y105" s="116">
        <v>1329</v>
      </c>
      <c r="Z105" s="116">
        <v>1374</v>
      </c>
      <c r="AB105" s="113" t="str">
        <f>TEXT(Z105,"###,###")</f>
        <v>1,374</v>
      </c>
      <c r="AD105" s="134">
        <f>Z105/($Z$4)*100</f>
        <v>17.906946435553238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5645</v>
      </c>
      <c r="X106" s="124">
        <v>6235</v>
      </c>
      <c r="Y106" s="124">
        <v>6583</v>
      </c>
      <c r="Z106" s="124">
        <v>6421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1312</v>
      </c>
      <c r="X108" s="116">
        <v>1526</v>
      </c>
      <c r="Y108" s="116">
        <v>1669</v>
      </c>
      <c r="Z108" s="116">
        <v>1405</v>
      </c>
      <c r="AB108" s="113" t="str">
        <f>TEXT(Z108,"###,###")</f>
        <v>1,405</v>
      </c>
      <c r="AD108" s="134">
        <f>Z108/($Z$4)*100</f>
        <v>18.310960510882314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1257</v>
      </c>
      <c r="X109" s="116">
        <v>1380</v>
      </c>
      <c r="Y109" s="116">
        <v>1400</v>
      </c>
      <c r="Z109" s="116">
        <v>1463</v>
      </c>
      <c r="AB109" s="113" t="str">
        <f>TEXT(Z109,"###,###")</f>
        <v>1,463</v>
      </c>
      <c r="AD109" s="134">
        <f>Z109/($Z$4)*100</f>
        <v>19.066857813110907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1687</v>
      </c>
      <c r="X110" s="116">
        <v>1888</v>
      </c>
      <c r="Y110" s="116">
        <v>1936</v>
      </c>
      <c r="Z110" s="116">
        <v>1989</v>
      </c>
      <c r="AB110" s="113" t="str">
        <f>TEXT(Z110,"###,###")</f>
        <v>1,989</v>
      </c>
      <c r="AD110" s="134">
        <f>Z110/($Z$4)*100</f>
        <v>25.92206438159781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1387</v>
      </c>
      <c r="X111" s="116">
        <v>1441</v>
      </c>
      <c r="Y111" s="116">
        <v>1566</v>
      </c>
      <c r="Z111" s="116">
        <v>1559</v>
      </c>
      <c r="AB111" s="113" t="str">
        <f>TEXT(Z111,"###,###")</f>
        <v>1,559</v>
      </c>
      <c r="AD111" s="134">
        <f>Z111/($Z$4)*100</f>
        <v>20.317998175420303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6970</v>
      </c>
      <c r="X112" s="116">
        <v>7538</v>
      </c>
      <c r="Y112" s="116">
        <v>8063</v>
      </c>
      <c r="Z112" s="116">
        <v>7674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45.67</v>
      </c>
      <c r="W118" s="135">
        <v>42.79</v>
      </c>
      <c r="X118" s="135">
        <v>45.28</v>
      </c>
      <c r="Y118" s="135">
        <v>45.28</v>
      </c>
      <c r="Z118" s="135">
        <v>45.09</v>
      </c>
      <c r="AB118" s="113" t="str">
        <f>TEXT(Z118,"##.0")</f>
        <v>45.1</v>
      </c>
    </row>
    <row r="120" spans="19:32" x14ac:dyDescent="0.25">
      <c r="S120" s="105" t="s">
        <v>104</v>
      </c>
      <c r="T120" s="116"/>
      <c r="U120" s="116"/>
      <c r="V120" s="116">
        <v>3632</v>
      </c>
      <c r="W120" s="116">
        <v>3568</v>
      </c>
      <c r="X120" s="116">
        <v>3704</v>
      </c>
      <c r="Y120" s="116">
        <v>3947</v>
      </c>
      <c r="Z120" s="116">
        <v>3866</v>
      </c>
      <c r="AB120" s="113" t="str">
        <f>TEXT(Z120,"###,###")</f>
        <v>3,866</v>
      </c>
    </row>
    <row r="121" spans="19:32" x14ac:dyDescent="0.25">
      <c r="S121" s="105" t="s">
        <v>105</v>
      </c>
      <c r="T121" s="116"/>
      <c r="U121" s="116"/>
      <c r="V121" s="116">
        <v>945</v>
      </c>
      <c r="W121" s="116">
        <v>849</v>
      </c>
      <c r="X121" s="116">
        <v>914</v>
      </c>
      <c r="Y121" s="116">
        <v>1036</v>
      </c>
      <c r="Z121" s="116">
        <v>890</v>
      </c>
      <c r="AB121" s="113" t="str">
        <f>TEXT(Z121,"###,###")</f>
        <v>890</v>
      </c>
    </row>
    <row r="122" spans="19:32" x14ac:dyDescent="0.25">
      <c r="S122" s="105" t="s">
        <v>106</v>
      </c>
      <c r="T122" s="116"/>
      <c r="U122" s="116"/>
      <c r="V122" s="116">
        <v>586</v>
      </c>
      <c r="W122" s="116">
        <v>562</v>
      </c>
      <c r="X122" s="116">
        <v>629</v>
      </c>
      <c r="Y122" s="116">
        <v>637</v>
      </c>
      <c r="Z122" s="116">
        <v>553</v>
      </c>
      <c r="AB122" s="113" t="str">
        <f>TEXT(Z122,"###,###")</f>
        <v>553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4218</v>
      </c>
      <c r="W124" s="116">
        <v>4130</v>
      </c>
      <c r="X124" s="116">
        <v>4333</v>
      </c>
      <c r="Y124" s="116">
        <v>4584</v>
      </c>
      <c r="Z124" s="116">
        <v>4419</v>
      </c>
      <c r="AB124" s="113" t="str">
        <f>TEXT(Z124,"###,###")</f>
        <v>4,419</v>
      </c>
      <c r="AD124" s="131">
        <f>Z124/$Z$7*100</f>
        <v>83.220338983050851</v>
      </c>
    </row>
    <row r="125" spans="19:32" x14ac:dyDescent="0.25">
      <c r="S125" s="105" t="s">
        <v>108</v>
      </c>
      <c r="T125" s="116"/>
      <c r="U125" s="116"/>
      <c r="V125" s="116">
        <v>1531</v>
      </c>
      <c r="W125" s="116">
        <v>1411</v>
      </c>
      <c r="X125" s="116">
        <v>1543</v>
      </c>
      <c r="Y125" s="116">
        <v>1673</v>
      </c>
      <c r="Z125" s="116">
        <v>1443</v>
      </c>
      <c r="AB125" s="113" t="str">
        <f>TEXT(Z125,"###,###")</f>
        <v>1,443</v>
      </c>
      <c r="AD125" s="131">
        <f>Z125/$Z$7*100</f>
        <v>27.175141242937855</v>
      </c>
    </row>
    <row r="127" spans="19:32" x14ac:dyDescent="0.25">
      <c r="S127" s="105" t="s">
        <v>109</v>
      </c>
      <c r="T127" s="116"/>
      <c r="U127" s="116"/>
      <c r="V127" s="116">
        <v>2735</v>
      </c>
      <c r="W127" s="116">
        <v>2652</v>
      </c>
      <c r="X127" s="116">
        <v>2775</v>
      </c>
      <c r="Y127" s="116">
        <v>3023</v>
      </c>
      <c r="Z127" s="116">
        <v>2848</v>
      </c>
      <c r="AB127" s="113" t="str">
        <f>TEXT(Z127,"###,###")</f>
        <v>2,848</v>
      </c>
      <c r="AD127" s="131">
        <f>Z127/$Z$7*100</f>
        <v>53.634651600753294</v>
      </c>
    </row>
    <row r="128" spans="19:32" x14ac:dyDescent="0.25">
      <c r="S128" s="105" t="s">
        <v>110</v>
      </c>
      <c r="T128" s="116"/>
      <c r="U128" s="116"/>
      <c r="V128" s="116">
        <v>2427</v>
      </c>
      <c r="W128" s="116">
        <v>2323</v>
      </c>
      <c r="X128" s="116">
        <v>2472</v>
      </c>
      <c r="Y128" s="116">
        <v>2601</v>
      </c>
      <c r="Z128" s="116">
        <v>2467</v>
      </c>
      <c r="AB128" s="113" t="str">
        <f>TEXT(Z128,"###,###")</f>
        <v>2,467</v>
      </c>
      <c r="AD128" s="131">
        <f>Z128/$Z$7*100</f>
        <v>46.459510357815439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C290229-3249-48A7-9BB3-2E21B66C032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46A88891-66A0-4245-8B4C-C8609743E8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90324713-AC6E-4592-B87D-174A1B0EDA8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FC30F7E9-F5A9-480B-9A86-88E15C74C3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C4C3A-8303-4151-912F-6D62DBA1B3FB}">
  <sheetPr codeName="Sheet8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Glen Eira</v>
      </c>
      <c r="T1" s="103"/>
      <c r="U1" s="103"/>
      <c r="V1" s="103"/>
      <c r="W1" s="103"/>
      <c r="X1" s="103"/>
      <c r="Y1" s="104" t="str">
        <f>Y3</f>
        <v>8.22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134</v>
      </c>
      <c r="Y3" s="109" t="s">
        <v>230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8.22 Glen Eira,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114538</v>
      </c>
      <c r="W4" s="112">
        <v>115704</v>
      </c>
      <c r="X4" s="112">
        <v>120396</v>
      </c>
      <c r="Y4" s="112">
        <v>124734</v>
      </c>
      <c r="Z4" s="112">
        <v>129738</v>
      </c>
      <c r="AB4" s="113" t="str">
        <f>TEXT(Z4,"###,###")</f>
        <v>129,738</v>
      </c>
      <c r="AD4" s="114">
        <f>Z4/Y4-1</f>
        <v>4.0117369762855404E-2</v>
      </c>
      <c r="AF4" s="114">
        <f>Z4/V4-1</f>
        <v>0.13270704918891552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56907</v>
      </c>
      <c r="W5" s="112">
        <v>57440</v>
      </c>
      <c r="X5" s="112">
        <v>60012</v>
      </c>
      <c r="Y5" s="112">
        <v>62130</v>
      </c>
      <c r="Z5" s="112">
        <v>64569</v>
      </c>
      <c r="AB5" s="113" t="str">
        <f>TEXT(Z5,"###,###")</f>
        <v>64,569</v>
      </c>
      <c r="AD5" s="114">
        <f t="shared" ref="AD5:AD9" si="0">Z5/Y5-1</f>
        <v>3.9256397875422566E-2</v>
      </c>
      <c r="AF5" s="114">
        <f t="shared" ref="AF5:AF9" si="1">Z5/V5-1</f>
        <v>0.13464072961147133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57631</v>
      </c>
      <c r="W6" s="112">
        <v>58264</v>
      </c>
      <c r="X6" s="112">
        <v>60384</v>
      </c>
      <c r="Y6" s="112">
        <v>62601</v>
      </c>
      <c r="Z6" s="112">
        <v>65171</v>
      </c>
      <c r="AB6" s="113" t="str">
        <f>TEXT(Z6,"###,###")</f>
        <v>65,171</v>
      </c>
      <c r="AD6" s="114">
        <f t="shared" si="0"/>
        <v>4.1053657289819689E-2</v>
      </c>
      <c r="AF6" s="114">
        <f t="shared" si="1"/>
        <v>0.1308323645260363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81632</v>
      </c>
      <c r="W7" s="112">
        <v>82662</v>
      </c>
      <c r="X7" s="112">
        <v>84828</v>
      </c>
      <c r="Y7" s="112">
        <v>87628</v>
      </c>
      <c r="Z7" s="112">
        <v>89920</v>
      </c>
      <c r="AB7" s="113" t="str">
        <f>TEXT(Z7,"###,###")</f>
        <v>89,920</v>
      </c>
      <c r="AD7" s="114">
        <f t="shared" si="0"/>
        <v>2.6156023188935063E-2</v>
      </c>
      <c r="AF7" s="114">
        <f t="shared" si="1"/>
        <v>0.10152881223049781</v>
      </c>
    </row>
    <row r="8" spans="1:32" ht="17.25" customHeight="1" x14ac:dyDescent="0.25">
      <c r="A8" s="68" t="s">
        <v>13</v>
      </c>
      <c r="B8" s="69"/>
      <c r="C8" s="31"/>
      <c r="D8" s="70" t="str">
        <f>AB4</f>
        <v>129,738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89,920</v>
      </c>
      <c r="P8" s="71"/>
      <c r="S8" s="111" t="s">
        <v>87</v>
      </c>
      <c r="T8" s="112"/>
      <c r="U8" s="112"/>
      <c r="V8" s="112">
        <v>43508</v>
      </c>
      <c r="W8" s="112">
        <v>44872.25</v>
      </c>
      <c r="X8" s="112">
        <v>45694.09</v>
      </c>
      <c r="Y8" s="112">
        <v>47200</v>
      </c>
      <c r="Z8" s="112">
        <v>48000</v>
      </c>
      <c r="AB8" s="113" t="str">
        <f>TEXT(Z8,"$###,###")</f>
        <v>$48,000</v>
      </c>
      <c r="AD8" s="114">
        <f t="shared" si="0"/>
        <v>1.6949152542372836E-2</v>
      </c>
      <c r="AF8" s="114">
        <f t="shared" si="1"/>
        <v>0.10324538015997065</v>
      </c>
    </row>
    <row r="9" spans="1:32" x14ac:dyDescent="0.25">
      <c r="A9" s="32" t="s">
        <v>15</v>
      </c>
      <c r="B9" s="75"/>
      <c r="C9" s="76"/>
      <c r="D9" s="77">
        <f>AD104</f>
        <v>77.595615779494054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50.270240213523131</v>
      </c>
      <c r="P9" s="78" t="s">
        <v>88</v>
      </c>
      <c r="S9" s="111" t="s">
        <v>7</v>
      </c>
      <c r="T9" s="112"/>
      <c r="U9" s="112"/>
      <c r="V9" s="112">
        <v>5295264440</v>
      </c>
      <c r="W9" s="112">
        <v>5544735211</v>
      </c>
      <c r="X9" s="112">
        <v>5829195145</v>
      </c>
      <c r="Y9" s="112">
        <v>6199921762</v>
      </c>
      <c r="Z9" s="112">
        <v>6607443897</v>
      </c>
      <c r="AB9" s="113" t="str">
        <f>TEXT(Z9/1000000,"$#,###.0")&amp;" mil"</f>
        <v>$6,607.4 mil</v>
      </c>
      <c r="AD9" s="114">
        <f t="shared" si="0"/>
        <v>6.5730206064493979E-2</v>
      </c>
      <c r="AF9" s="114">
        <f t="shared" si="1"/>
        <v>0.2478024415717377</v>
      </c>
    </row>
    <row r="10" spans="1:32" x14ac:dyDescent="0.25">
      <c r="A10" s="32" t="s">
        <v>18</v>
      </c>
      <c r="B10" s="75"/>
      <c r="C10" s="76"/>
      <c r="D10" s="77">
        <f>AD105</f>
        <v>15.223758652052599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49.733096085409251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92.96596975088967</v>
      </c>
      <c r="P11" s="78" t="s">
        <v>88</v>
      </c>
      <c r="S11" s="111" t="s">
        <v>30</v>
      </c>
      <c r="T11" s="116"/>
      <c r="U11" s="116"/>
      <c r="V11" s="116">
        <v>102458</v>
      </c>
      <c r="W11" s="116">
        <v>103265</v>
      </c>
      <c r="X11" s="116">
        <v>107475</v>
      </c>
      <c r="Y11" s="116">
        <v>111305</v>
      </c>
      <c r="Z11" s="116">
        <v>115744</v>
      </c>
    </row>
    <row r="12" spans="1:32" ht="28.5" customHeight="1" x14ac:dyDescent="0.25">
      <c r="A12" s="32" t="s">
        <v>20</v>
      </c>
      <c r="B12" s="76"/>
      <c r="C12" s="76"/>
      <c r="D12" s="77">
        <f>AD108</f>
        <v>15.742496415853488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15.563834519572953</v>
      </c>
      <c r="P12" s="78" t="s">
        <v>88</v>
      </c>
      <c r="S12" s="111" t="s">
        <v>31</v>
      </c>
      <c r="T12" s="116"/>
      <c r="U12" s="116"/>
      <c r="V12" s="116">
        <v>12080</v>
      </c>
      <c r="W12" s="116">
        <v>12439</v>
      </c>
      <c r="X12" s="116">
        <v>12921</v>
      </c>
      <c r="Y12" s="116">
        <v>13429</v>
      </c>
      <c r="Z12" s="116">
        <v>13998</v>
      </c>
    </row>
    <row r="13" spans="1:32" ht="15" customHeight="1" x14ac:dyDescent="0.25">
      <c r="A13" s="32" t="s">
        <v>21</v>
      </c>
      <c r="B13" s="76"/>
      <c r="C13" s="76"/>
      <c r="D13" s="77">
        <f>AD109</f>
        <v>12.95611154788882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40.6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22.348887758405404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17.122807797955982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41.771107925203097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82.877192202044014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631</v>
      </c>
      <c r="Z15" s="116">
        <v>669</v>
      </c>
      <c r="AB15" s="121">
        <f t="shared" ref="AB15:AB34" si="2">IF(Z15="np",0,Z15/$Z$34)</f>
        <v>5.1565065246379268E-3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139</v>
      </c>
      <c r="Z16" s="116">
        <v>165</v>
      </c>
      <c r="AB16" s="121">
        <f t="shared" si="2"/>
        <v>1.2717841204263945E-3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4810</v>
      </c>
      <c r="Z17" s="116">
        <v>4882</v>
      </c>
      <c r="AB17" s="121">
        <f t="shared" si="2"/>
        <v>3.7629394399525201E-2</v>
      </c>
    </row>
    <row r="18" spans="1:28" x14ac:dyDescent="0.25">
      <c r="A18" s="67" t="str">
        <f>$S$1&amp;" ("&amp;$V$2&amp;" to "&amp;$Z$2&amp;")"</f>
        <v>Glen Eira (2014-15 to 2018-19)</v>
      </c>
      <c r="B18" s="67"/>
      <c r="C18" s="67"/>
      <c r="D18" s="67"/>
      <c r="E18" s="67"/>
      <c r="F18" s="67"/>
      <c r="G18" s="67" t="str">
        <f>$S$1&amp;" ("&amp;$V$2&amp;" to "&amp;$Z$2&amp;")"</f>
        <v>Glen Eira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661</v>
      </c>
      <c r="Z18" s="116">
        <v>689</v>
      </c>
      <c r="AB18" s="121">
        <f t="shared" si="2"/>
        <v>5.3106621755987021E-3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5520</v>
      </c>
      <c r="Z19" s="116">
        <v>5703</v>
      </c>
      <c r="AB19" s="121">
        <f t="shared" si="2"/>
        <v>4.3957483871465017E-2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5516</v>
      </c>
      <c r="Z20" s="116">
        <v>5507</v>
      </c>
      <c r="AB20" s="121">
        <f t="shared" si="2"/>
        <v>4.2446758492049423E-2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10841</v>
      </c>
      <c r="Z21" s="116">
        <v>11060</v>
      </c>
      <c r="AB21" s="121">
        <f t="shared" si="2"/>
        <v>8.5248074981308625E-2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8600</v>
      </c>
      <c r="Z22" s="116">
        <v>9239</v>
      </c>
      <c r="AB22" s="121">
        <f t="shared" si="2"/>
        <v>7.1212202961330059E-2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2905</v>
      </c>
      <c r="Z23" s="116">
        <v>3171</v>
      </c>
      <c r="AB23" s="121">
        <f t="shared" si="2"/>
        <v>2.4441378459830892E-2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3360</v>
      </c>
      <c r="Z24" s="116">
        <v>3503</v>
      </c>
      <c r="AB24" s="121">
        <f t="shared" si="2"/>
        <v>2.7000362265779759E-2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6627</v>
      </c>
      <c r="Z25" s="116">
        <v>6901</v>
      </c>
      <c r="AB25" s="121">
        <f t="shared" si="2"/>
        <v>5.3191407364015446E-2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2636</v>
      </c>
      <c r="Z26" s="116">
        <v>2623</v>
      </c>
      <c r="AB26" s="121">
        <f t="shared" si="2"/>
        <v>2.0217513623505653E-2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16665</v>
      </c>
      <c r="Z27" s="116">
        <v>17437</v>
      </c>
      <c r="AB27" s="121">
        <f t="shared" si="2"/>
        <v>0.13440060429015177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11633</v>
      </c>
      <c r="Z28" s="116">
        <v>12711</v>
      </c>
      <c r="AB28" s="121">
        <f t="shared" si="2"/>
        <v>9.7973623968120607E-2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4560</v>
      </c>
      <c r="Z29" s="116">
        <v>7443</v>
      </c>
      <c r="AB29" s="121">
        <f t="shared" si="2"/>
        <v>5.7369025505052448E-2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13004</v>
      </c>
      <c r="Z30" s="116">
        <v>11439</v>
      </c>
      <c r="AB30" s="121">
        <f t="shared" si="2"/>
        <v>8.8169324567015317E-2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13734</v>
      </c>
      <c r="Z31" s="116">
        <v>14412</v>
      </c>
      <c r="AB31" s="121">
        <f t="shared" si="2"/>
        <v>0.11108456208233454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3315</v>
      </c>
      <c r="Z32" s="116">
        <v>3463</v>
      </c>
      <c r="AB32" s="121">
        <f t="shared" si="2"/>
        <v>2.6692050963858207E-2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3846</v>
      </c>
      <c r="Z33" s="116">
        <v>4082</v>
      </c>
      <c r="AB33" s="121">
        <f t="shared" si="2"/>
        <v>3.1463168361094196E-2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124734</v>
      </c>
      <c r="Z34" s="124">
        <v>129739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74524</v>
      </c>
      <c r="AB37" s="136">
        <f>Z37/Z40*100</f>
        <v>82.877192202044014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15397</v>
      </c>
      <c r="AB38" s="136">
        <f>Z38/Z40*100</f>
        <v>17.122807797955982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89921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23</v>
      </c>
      <c r="X44" s="116">
        <v>23</v>
      </c>
      <c r="Y44" s="116">
        <v>26</v>
      </c>
      <c r="Z44" s="116">
        <v>34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524</v>
      </c>
      <c r="X45" s="116">
        <v>520</v>
      </c>
      <c r="Y45" s="116">
        <v>555</v>
      </c>
      <c r="Z45" s="116">
        <v>692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2398</v>
      </c>
      <c r="X46" s="116">
        <v>2483</v>
      </c>
      <c r="Y46" s="116">
        <v>2571</v>
      </c>
      <c r="Z46" s="116">
        <v>2786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5424</v>
      </c>
      <c r="X47" s="116">
        <v>5972</v>
      </c>
      <c r="Y47" s="116">
        <v>6636</v>
      </c>
      <c r="Z47" s="116">
        <v>6827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8259</v>
      </c>
      <c r="X48" s="116">
        <v>8817</v>
      </c>
      <c r="Y48" s="116">
        <v>9318</v>
      </c>
      <c r="Z48" s="116">
        <v>10174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Glen Eira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7737</v>
      </c>
      <c r="X49" s="116">
        <v>8151</v>
      </c>
      <c r="Y49" s="116">
        <v>8185</v>
      </c>
      <c r="Z49" s="116">
        <v>8393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6489</v>
      </c>
      <c r="X50" s="116">
        <v>6833</v>
      </c>
      <c r="Y50" s="116">
        <v>7203</v>
      </c>
      <c r="Z50" s="116">
        <v>7480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6073</v>
      </c>
      <c r="X51" s="116">
        <v>6014</v>
      </c>
      <c r="Y51" s="116">
        <v>6081</v>
      </c>
      <c r="Z51" s="116">
        <v>6276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5439</v>
      </c>
      <c r="X52" s="116">
        <v>5640</v>
      </c>
      <c r="Y52" s="116">
        <v>5682</v>
      </c>
      <c r="Z52" s="116">
        <v>5824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4756</v>
      </c>
      <c r="X53" s="116">
        <v>4829</v>
      </c>
      <c r="Y53" s="116">
        <v>4821</v>
      </c>
      <c r="Z53" s="116">
        <v>4878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4058</v>
      </c>
      <c r="X54" s="116">
        <v>4204</v>
      </c>
      <c r="Y54" s="116">
        <v>4310</v>
      </c>
      <c r="Z54" s="116">
        <v>4369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3038</v>
      </c>
      <c r="X55" s="116">
        <v>3114</v>
      </c>
      <c r="Y55" s="116">
        <v>3167</v>
      </c>
      <c r="Z55" s="116">
        <v>3231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1847</v>
      </c>
      <c r="X56" s="116">
        <v>1869</v>
      </c>
      <c r="Y56" s="116">
        <v>1886</v>
      </c>
      <c r="Z56" s="116">
        <v>1933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721</v>
      </c>
      <c r="X57" s="116">
        <v>871</v>
      </c>
      <c r="Y57" s="116">
        <v>981</v>
      </c>
      <c r="Z57" s="116">
        <v>1039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308</v>
      </c>
      <c r="X58" s="116">
        <v>334</v>
      </c>
      <c r="Y58" s="116">
        <v>313</v>
      </c>
      <c r="Z58" s="116">
        <v>340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182</v>
      </c>
      <c r="X59" s="116">
        <v>183</v>
      </c>
      <c r="Y59" s="116">
        <v>173</v>
      </c>
      <c r="Z59" s="116">
        <v>165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175</v>
      </c>
      <c r="X60" s="116">
        <v>154</v>
      </c>
      <c r="Y60" s="116">
        <v>157</v>
      </c>
      <c r="Z60" s="116">
        <v>143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57440</v>
      </c>
      <c r="X61" s="116">
        <v>60012</v>
      </c>
      <c r="Y61" s="116">
        <v>62130</v>
      </c>
      <c r="Z61" s="116">
        <v>64564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24</v>
      </c>
      <c r="X63" s="116">
        <v>23</v>
      </c>
      <c r="Y63" s="116">
        <v>30</v>
      </c>
      <c r="Z63" s="116">
        <v>34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Glen Eira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746</v>
      </c>
      <c r="X64" s="116">
        <v>804</v>
      </c>
      <c r="Y64" s="116">
        <v>764</v>
      </c>
      <c r="Z64" s="116">
        <v>954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2566</v>
      </c>
      <c r="X65" s="116">
        <v>2833</v>
      </c>
      <c r="Y65" s="116">
        <v>2956</v>
      </c>
      <c r="Z65" s="116">
        <v>3158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5634</v>
      </c>
      <c r="X66" s="116">
        <v>6084</v>
      </c>
      <c r="Y66" s="116">
        <v>6427</v>
      </c>
      <c r="Z66" s="116">
        <v>6816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8506</v>
      </c>
      <c r="X67" s="116">
        <v>8723</v>
      </c>
      <c r="Y67" s="116">
        <v>9372</v>
      </c>
      <c r="Z67" s="116">
        <v>9859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7300</v>
      </c>
      <c r="X68" s="116">
        <v>7684</v>
      </c>
      <c r="Y68" s="116">
        <v>7976</v>
      </c>
      <c r="Z68" s="116">
        <v>8205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5758</v>
      </c>
      <c r="X69" s="116">
        <v>6110</v>
      </c>
      <c r="Y69" s="116">
        <v>6557</v>
      </c>
      <c r="Z69" s="116">
        <v>6991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6096</v>
      </c>
      <c r="X70" s="116">
        <v>6011</v>
      </c>
      <c r="Y70" s="116">
        <v>6125</v>
      </c>
      <c r="Z70" s="116">
        <v>6214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6111</v>
      </c>
      <c r="X71" s="116">
        <v>6306</v>
      </c>
      <c r="Y71" s="116">
        <v>6312</v>
      </c>
      <c r="Z71" s="116">
        <v>6417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5273</v>
      </c>
      <c r="X72" s="116">
        <v>5165</v>
      </c>
      <c r="Y72" s="116">
        <v>5283</v>
      </c>
      <c r="Z72" s="116">
        <v>5491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4360</v>
      </c>
      <c r="X73" s="116">
        <v>4587</v>
      </c>
      <c r="Y73" s="116">
        <v>4557</v>
      </c>
      <c r="Z73" s="116">
        <v>4613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2906</v>
      </c>
      <c r="X74" s="116">
        <v>2968</v>
      </c>
      <c r="Y74" s="116">
        <v>3035</v>
      </c>
      <c r="Z74" s="116">
        <v>3242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1692</v>
      </c>
      <c r="X75" s="116">
        <v>1709</v>
      </c>
      <c r="Y75" s="116">
        <v>1743</v>
      </c>
      <c r="Z75" s="116">
        <v>1755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571</v>
      </c>
      <c r="X76" s="116">
        <v>694</v>
      </c>
      <c r="Y76" s="116">
        <v>761</v>
      </c>
      <c r="Z76" s="116">
        <v>844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270</v>
      </c>
      <c r="X77" s="116">
        <v>273</v>
      </c>
      <c r="Y77" s="116">
        <v>263</v>
      </c>
      <c r="Z77" s="116">
        <v>270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201</v>
      </c>
      <c r="X78" s="116">
        <v>185</v>
      </c>
      <c r="Y78" s="116">
        <v>175</v>
      </c>
      <c r="Z78" s="116">
        <v>150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255</v>
      </c>
      <c r="X79" s="116">
        <v>225</v>
      </c>
      <c r="Y79" s="116">
        <v>198</v>
      </c>
      <c r="Z79" s="116">
        <v>172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58264</v>
      </c>
      <c r="X80" s="116">
        <v>60384</v>
      </c>
      <c r="Y80" s="116">
        <v>62601</v>
      </c>
      <c r="Z80" s="116">
        <v>65171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Glen Eira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6949</v>
      </c>
      <c r="X83" s="116">
        <v>7192</v>
      </c>
      <c r="Y83" s="116">
        <v>7524</v>
      </c>
      <c r="Z83" s="116">
        <v>7668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10763</v>
      </c>
      <c r="X84" s="116">
        <v>11234</v>
      </c>
      <c r="Y84" s="116">
        <v>11670</v>
      </c>
      <c r="Z84" s="116">
        <v>12154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129,738</v>
      </c>
      <c r="D85" s="100">
        <f t="shared" ref="D85:D90" si="4">AD4</f>
        <v>4.0117369762855404E-2</v>
      </c>
      <c r="E85" s="101">
        <f t="shared" ref="E85:E90" si="5">AD4</f>
        <v>4.0117369762855404E-2</v>
      </c>
      <c r="F85" s="100">
        <f t="shared" ref="F85:F90" si="6">AF4</f>
        <v>0.13270704918891552</v>
      </c>
      <c r="G85" s="101">
        <f t="shared" ref="G85:G90" si="7">AF4</f>
        <v>0.13270704918891552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4027</v>
      </c>
      <c r="X85" s="116">
        <v>4169</v>
      </c>
      <c r="Y85" s="116">
        <v>4303</v>
      </c>
      <c r="Z85" s="116">
        <v>4391</v>
      </c>
    </row>
    <row r="86" spans="1:30" ht="15" customHeight="1" x14ac:dyDescent="0.25">
      <c r="A86" s="102" t="s">
        <v>4</v>
      </c>
      <c r="B86" s="51"/>
      <c r="C86" s="61" t="str">
        <f t="shared" si="3"/>
        <v>64,569</v>
      </c>
      <c r="D86" s="100">
        <f t="shared" si="4"/>
        <v>3.9256397875422566E-2</v>
      </c>
      <c r="E86" s="101">
        <f t="shared" si="5"/>
        <v>3.9256397875422566E-2</v>
      </c>
      <c r="F86" s="100">
        <f t="shared" si="6"/>
        <v>0.13464072961147133</v>
      </c>
      <c r="G86" s="101">
        <f t="shared" si="7"/>
        <v>0.13464072961147133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1929</v>
      </c>
      <c r="X86" s="116">
        <v>2114</v>
      </c>
      <c r="Y86" s="116">
        <v>2276</v>
      </c>
      <c r="Z86" s="116">
        <v>2342</v>
      </c>
    </row>
    <row r="87" spans="1:30" ht="15" customHeight="1" x14ac:dyDescent="0.25">
      <c r="A87" s="102" t="s">
        <v>5</v>
      </c>
      <c r="B87" s="51"/>
      <c r="C87" s="61" t="str">
        <f t="shared" si="3"/>
        <v>65,171</v>
      </c>
      <c r="D87" s="100">
        <f t="shared" si="4"/>
        <v>4.1053657289819689E-2</v>
      </c>
      <c r="E87" s="101">
        <f t="shared" si="5"/>
        <v>4.1053657289819689E-2</v>
      </c>
      <c r="F87" s="100">
        <f t="shared" si="6"/>
        <v>0.1308323645260363</v>
      </c>
      <c r="G87" s="101">
        <f t="shared" si="7"/>
        <v>0.1308323645260363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2965</v>
      </c>
      <c r="X87" s="116">
        <v>3111</v>
      </c>
      <c r="Y87" s="116">
        <v>3196</v>
      </c>
      <c r="Z87" s="116">
        <v>3134</v>
      </c>
    </row>
    <row r="88" spans="1:30" ht="15" customHeight="1" x14ac:dyDescent="0.25">
      <c r="A88" s="51" t="s">
        <v>6</v>
      </c>
      <c r="B88" s="51"/>
      <c r="C88" s="61" t="str">
        <f t="shared" si="3"/>
        <v>89,920</v>
      </c>
      <c r="D88" s="100">
        <f t="shared" si="4"/>
        <v>2.6156023188935063E-2</v>
      </c>
      <c r="E88" s="101">
        <f t="shared" si="5"/>
        <v>2.6156023188935063E-2</v>
      </c>
      <c r="F88" s="100">
        <f t="shared" si="6"/>
        <v>0.10152881223049781</v>
      </c>
      <c r="G88" s="101">
        <f t="shared" si="7"/>
        <v>0.10152881223049781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2589</v>
      </c>
      <c r="X88" s="116">
        <v>2768</v>
      </c>
      <c r="Y88" s="116">
        <v>2930</v>
      </c>
      <c r="Z88" s="116">
        <v>2983</v>
      </c>
    </row>
    <row r="89" spans="1:30" ht="15" customHeight="1" x14ac:dyDescent="0.25">
      <c r="A89" s="51" t="s">
        <v>102</v>
      </c>
      <c r="B89" s="51"/>
      <c r="C89" s="61" t="str">
        <f t="shared" si="3"/>
        <v>$48,000</v>
      </c>
      <c r="D89" s="100">
        <f t="shared" si="4"/>
        <v>1.6949152542372836E-2</v>
      </c>
      <c r="E89" s="101">
        <f t="shared" si="5"/>
        <v>1.6949152542372836E-2</v>
      </c>
      <c r="F89" s="100">
        <f t="shared" si="6"/>
        <v>0.10324538015997065</v>
      </c>
      <c r="G89" s="101">
        <f t="shared" si="7"/>
        <v>0.10324538015997065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1110</v>
      </c>
      <c r="X89" s="116">
        <v>1149</v>
      </c>
      <c r="Y89" s="116">
        <v>1233</v>
      </c>
      <c r="Z89" s="116">
        <v>1299</v>
      </c>
    </row>
    <row r="90" spans="1:30" ht="15" customHeight="1" x14ac:dyDescent="0.25">
      <c r="A90" s="51" t="s">
        <v>7</v>
      </c>
      <c r="B90" s="51"/>
      <c r="C90" s="61" t="str">
        <f t="shared" si="3"/>
        <v>$6,607.4 mil</v>
      </c>
      <c r="D90" s="100">
        <f t="shared" si="4"/>
        <v>6.5730206064493979E-2</v>
      </c>
      <c r="E90" s="101">
        <f t="shared" si="5"/>
        <v>6.5730206064493979E-2</v>
      </c>
      <c r="F90" s="100">
        <f t="shared" si="6"/>
        <v>0.2478024415717377</v>
      </c>
      <c r="G90" s="101">
        <f t="shared" si="7"/>
        <v>0.2478024415717377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2032</v>
      </c>
      <c r="X90" s="116">
        <v>2082</v>
      </c>
      <c r="Y90" s="116">
        <v>2310</v>
      </c>
      <c r="Z90" s="116">
        <v>2432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41638</v>
      </c>
      <c r="X91" s="116">
        <v>42814</v>
      </c>
      <c r="Y91" s="116">
        <v>44114</v>
      </c>
      <c r="Z91" s="116">
        <v>45203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4244</v>
      </c>
      <c r="X93" s="116">
        <v>4577</v>
      </c>
      <c r="Y93" s="116">
        <v>4898</v>
      </c>
      <c r="Z93" s="116">
        <v>5149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11941</v>
      </c>
      <c r="X94" s="116">
        <v>12453</v>
      </c>
      <c r="Y94" s="116">
        <v>13088</v>
      </c>
      <c r="Z94" s="116">
        <v>13674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981</v>
      </c>
      <c r="X95" s="116">
        <v>1032</v>
      </c>
      <c r="Y95" s="116">
        <v>1115</v>
      </c>
      <c r="Z95" s="116">
        <v>1141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3604</v>
      </c>
      <c r="X96" s="116">
        <v>3857</v>
      </c>
      <c r="Y96" s="116">
        <v>4157</v>
      </c>
      <c r="Z96" s="116">
        <v>4348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7238</v>
      </c>
      <c r="X97" s="116">
        <v>7570</v>
      </c>
      <c r="Y97" s="116">
        <v>7627</v>
      </c>
      <c r="Z97" s="116">
        <v>7728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3436</v>
      </c>
      <c r="X98" s="116">
        <v>3431</v>
      </c>
      <c r="Y98" s="116">
        <v>3601</v>
      </c>
      <c r="Z98" s="116">
        <v>3693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139</v>
      </c>
      <c r="X99" s="116">
        <v>156</v>
      </c>
      <c r="Y99" s="116">
        <v>158</v>
      </c>
      <c r="Z99" s="116">
        <v>169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937</v>
      </c>
      <c r="X100" s="116">
        <v>953</v>
      </c>
      <c r="Y100" s="116">
        <v>1023</v>
      </c>
      <c r="Z100" s="116">
        <v>1089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41024</v>
      </c>
      <c r="X101" s="116">
        <v>42014</v>
      </c>
      <c r="Y101" s="116">
        <v>43511</v>
      </c>
      <c r="Z101" s="116">
        <v>44720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86448</v>
      </c>
      <c r="X104" s="116">
        <v>92933</v>
      </c>
      <c r="Y104" s="116">
        <v>96954</v>
      </c>
      <c r="Z104" s="116">
        <v>100671</v>
      </c>
      <c r="AB104" s="113" t="str">
        <f>TEXT(Z104,"###,###")</f>
        <v>100,671</v>
      </c>
      <c r="AD104" s="134">
        <f>Z104/($Z$4)*100</f>
        <v>77.595615779494054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18563</v>
      </c>
      <c r="X105" s="116">
        <v>18322</v>
      </c>
      <c r="Y105" s="116">
        <v>18451</v>
      </c>
      <c r="Z105" s="116">
        <v>19751</v>
      </c>
      <c r="AB105" s="113" t="str">
        <f>TEXT(Z105,"###,###")</f>
        <v>19,751</v>
      </c>
      <c r="AD105" s="134">
        <f>Z105/($Z$4)*100</f>
        <v>15.223758652052599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105011</v>
      </c>
      <c r="X106" s="124">
        <v>111255</v>
      </c>
      <c r="Y106" s="124">
        <v>115405</v>
      </c>
      <c r="Z106" s="124">
        <v>120422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17379</v>
      </c>
      <c r="X108" s="116">
        <v>19223</v>
      </c>
      <c r="Y108" s="116">
        <v>22526</v>
      </c>
      <c r="Z108" s="116">
        <v>20424</v>
      </c>
      <c r="AB108" s="113" t="str">
        <f>TEXT(Z108,"###,###")</f>
        <v>20,424</v>
      </c>
      <c r="AD108" s="134">
        <f>Z108/($Z$4)*100</f>
        <v>15.742496415853488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15832</v>
      </c>
      <c r="X109" s="116">
        <v>16523</v>
      </c>
      <c r="Y109" s="116">
        <v>16708</v>
      </c>
      <c r="Z109" s="116">
        <v>16809</v>
      </c>
      <c r="AB109" s="113" t="str">
        <f>TEXT(Z109,"###,###")</f>
        <v>16,809</v>
      </c>
      <c r="AD109" s="134">
        <f>Z109/($Z$4)*100</f>
        <v>12.95611154788882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24927</v>
      </c>
      <c r="X110" s="116">
        <v>26049</v>
      </c>
      <c r="Y110" s="116">
        <v>25365</v>
      </c>
      <c r="Z110" s="116">
        <v>28995</v>
      </c>
      <c r="AB110" s="113" t="str">
        <f>TEXT(Z110,"###,###")</f>
        <v>28,995</v>
      </c>
      <c r="AD110" s="134">
        <f>Z110/($Z$4)*100</f>
        <v>22.348887758405404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46873</v>
      </c>
      <c r="X111" s="116">
        <v>49460</v>
      </c>
      <c r="Y111" s="116">
        <v>50806</v>
      </c>
      <c r="Z111" s="116">
        <v>54193</v>
      </c>
      <c r="AB111" s="113" t="str">
        <f>TEXT(Z111,"###,###")</f>
        <v>54,193</v>
      </c>
      <c r="AD111" s="134">
        <f>Z111/($Z$4)*100</f>
        <v>41.771107925203097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115704</v>
      </c>
      <c r="X112" s="116">
        <v>120396</v>
      </c>
      <c r="Y112" s="116">
        <v>124734</v>
      </c>
      <c r="Z112" s="116">
        <v>129737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39.14</v>
      </c>
      <c r="W118" s="135">
        <v>42.18</v>
      </c>
      <c r="X118" s="135">
        <v>41</v>
      </c>
      <c r="Y118" s="135">
        <v>40.840000000000003</v>
      </c>
      <c r="Z118" s="135">
        <v>40.64</v>
      </c>
      <c r="AB118" s="113" t="str">
        <f>TEXT(Z118,"##.0")</f>
        <v>40.6</v>
      </c>
    </row>
    <row r="120" spans="19:32" x14ac:dyDescent="0.25">
      <c r="S120" s="105" t="s">
        <v>104</v>
      </c>
      <c r="T120" s="116"/>
      <c r="U120" s="116"/>
      <c r="V120" s="116">
        <v>69552</v>
      </c>
      <c r="W120" s="116">
        <v>70223</v>
      </c>
      <c r="X120" s="116">
        <v>71907</v>
      </c>
      <c r="Y120" s="116">
        <v>74199</v>
      </c>
      <c r="Z120" s="116">
        <v>75928</v>
      </c>
      <c r="AB120" s="113" t="str">
        <f>TEXT(Z120,"###,###")</f>
        <v>75,928</v>
      </c>
    </row>
    <row r="121" spans="19:32" x14ac:dyDescent="0.25">
      <c r="S121" s="105" t="s">
        <v>105</v>
      </c>
      <c r="T121" s="116"/>
      <c r="U121" s="116"/>
      <c r="V121" s="116">
        <v>6037</v>
      </c>
      <c r="W121" s="116">
        <v>6227</v>
      </c>
      <c r="X121" s="116">
        <v>6236</v>
      </c>
      <c r="Y121" s="116">
        <v>6401</v>
      </c>
      <c r="Z121" s="116">
        <v>6328</v>
      </c>
      <c r="AB121" s="113" t="str">
        <f>TEXT(Z121,"###,###")</f>
        <v>6,328</v>
      </c>
    </row>
    <row r="122" spans="19:32" x14ac:dyDescent="0.25">
      <c r="S122" s="105" t="s">
        <v>106</v>
      </c>
      <c r="T122" s="116"/>
      <c r="U122" s="116"/>
      <c r="V122" s="116">
        <v>6045</v>
      </c>
      <c r="W122" s="116">
        <v>6214</v>
      </c>
      <c r="X122" s="116">
        <v>6685</v>
      </c>
      <c r="Y122" s="116">
        <v>7028</v>
      </c>
      <c r="Z122" s="116">
        <v>7667</v>
      </c>
      <c r="AB122" s="113" t="str">
        <f>TEXT(Z122,"###,###")</f>
        <v>7,667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75597</v>
      </c>
      <c r="W124" s="116">
        <v>76437</v>
      </c>
      <c r="X124" s="116">
        <v>78592</v>
      </c>
      <c r="Y124" s="116">
        <v>81227</v>
      </c>
      <c r="Z124" s="116">
        <v>83595</v>
      </c>
      <c r="AB124" s="113" t="str">
        <f>TEXT(Z124,"###,###")</f>
        <v>83,595</v>
      </c>
      <c r="AD124" s="131">
        <f>Z124/$Z$7*100</f>
        <v>92.96596975088967</v>
      </c>
    </row>
    <row r="125" spans="19:32" x14ac:dyDescent="0.25">
      <c r="S125" s="105" t="s">
        <v>108</v>
      </c>
      <c r="T125" s="116"/>
      <c r="U125" s="116"/>
      <c r="V125" s="116">
        <v>12082</v>
      </c>
      <c r="W125" s="116">
        <v>12441</v>
      </c>
      <c r="X125" s="116">
        <v>12921</v>
      </c>
      <c r="Y125" s="116">
        <v>13429</v>
      </c>
      <c r="Z125" s="116">
        <v>13995</v>
      </c>
      <c r="AB125" s="113" t="str">
        <f>TEXT(Z125,"###,###")</f>
        <v>13,995</v>
      </c>
      <c r="AD125" s="131">
        <f>Z125/$Z$7*100</f>
        <v>15.563834519572953</v>
      </c>
    </row>
    <row r="127" spans="19:32" x14ac:dyDescent="0.25">
      <c r="S127" s="105" t="s">
        <v>109</v>
      </c>
      <c r="T127" s="116"/>
      <c r="U127" s="116"/>
      <c r="V127" s="116">
        <v>41204</v>
      </c>
      <c r="W127" s="116">
        <v>41638</v>
      </c>
      <c r="X127" s="116">
        <v>42814</v>
      </c>
      <c r="Y127" s="116">
        <v>44114</v>
      </c>
      <c r="Z127" s="116">
        <v>45203</v>
      </c>
      <c r="AB127" s="113" t="str">
        <f>TEXT(Z127,"###,###")</f>
        <v>45,203</v>
      </c>
      <c r="AD127" s="131">
        <f>Z127/$Z$7*100</f>
        <v>50.270240213523131</v>
      </c>
    </row>
    <row r="128" spans="19:32" x14ac:dyDescent="0.25">
      <c r="S128" s="105" t="s">
        <v>110</v>
      </c>
      <c r="T128" s="116"/>
      <c r="U128" s="116"/>
      <c r="V128" s="116">
        <v>40428</v>
      </c>
      <c r="W128" s="116">
        <v>41024</v>
      </c>
      <c r="X128" s="116">
        <v>42014</v>
      </c>
      <c r="Y128" s="116">
        <v>43511</v>
      </c>
      <c r="Z128" s="116">
        <v>44720</v>
      </c>
      <c r="AB128" s="113" t="str">
        <f>TEXT(Z128,"###,###")</f>
        <v>44,720</v>
      </c>
      <c r="AD128" s="131">
        <f>Z128/$Z$7*100</f>
        <v>49.733096085409251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E8F758B-52C7-46DA-ACCB-BEC0FCB07BD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0334ADB5-A743-4C97-B787-526C6FFB6C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999CF7C5-203A-4077-B293-8D2C45C6DE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F8092721-FC98-4010-B317-757AE11FA1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5ED7F-48F7-41CD-8746-BAF6A1B0D69B}">
  <sheetPr codeName="Sheet8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Glenelg</v>
      </c>
      <c r="T1" s="103"/>
      <c r="U1" s="103"/>
      <c r="V1" s="103"/>
      <c r="W1" s="103"/>
      <c r="X1" s="103"/>
      <c r="Y1" s="104" t="str">
        <f>Y3</f>
        <v>8.23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135</v>
      </c>
      <c r="Y3" s="109" t="s">
        <v>231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8.23 Glenelg,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14992</v>
      </c>
      <c r="W4" s="112">
        <v>15010</v>
      </c>
      <c r="X4" s="112">
        <v>15368</v>
      </c>
      <c r="Y4" s="112">
        <v>16001</v>
      </c>
      <c r="Z4" s="112">
        <v>16075</v>
      </c>
      <c r="AB4" s="113" t="str">
        <f>TEXT(Z4,"###,###")</f>
        <v>16,075</v>
      </c>
      <c r="AD4" s="114">
        <f>Z4/Y4-1</f>
        <v>4.6247109555652699E-3</v>
      </c>
      <c r="AF4" s="114">
        <f>Z4/V4-1</f>
        <v>7.2238527214514514E-2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8077</v>
      </c>
      <c r="W5" s="112">
        <v>7961</v>
      </c>
      <c r="X5" s="112">
        <v>8279</v>
      </c>
      <c r="Y5" s="112">
        <v>8572</v>
      </c>
      <c r="Z5" s="112">
        <v>8427</v>
      </c>
      <c r="AB5" s="113" t="str">
        <f>TEXT(Z5,"###,###")</f>
        <v>8,427</v>
      </c>
      <c r="AD5" s="114">
        <f t="shared" ref="AD5:AD9" si="0">Z5/Y5-1</f>
        <v>-1.6915538964069055E-2</v>
      </c>
      <c r="AF5" s="114">
        <f t="shared" ref="AF5:AF9" si="1">Z5/V5-1</f>
        <v>4.333292063885108E-2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6918</v>
      </c>
      <c r="W6" s="112">
        <v>7046</v>
      </c>
      <c r="X6" s="112">
        <v>7089</v>
      </c>
      <c r="Y6" s="112">
        <v>7432</v>
      </c>
      <c r="Z6" s="112">
        <v>7650</v>
      </c>
      <c r="AB6" s="113" t="str">
        <f>TEXT(Z6,"###,###")</f>
        <v>7,650</v>
      </c>
      <c r="AD6" s="114">
        <f t="shared" si="0"/>
        <v>2.9332615715823573E-2</v>
      </c>
      <c r="AF6" s="114">
        <f t="shared" si="1"/>
        <v>0.10581092801387681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10353</v>
      </c>
      <c r="W7" s="112">
        <v>10267</v>
      </c>
      <c r="X7" s="112">
        <v>10443</v>
      </c>
      <c r="Y7" s="112">
        <v>10906</v>
      </c>
      <c r="Z7" s="112">
        <v>10886</v>
      </c>
      <c r="AB7" s="113" t="str">
        <f>TEXT(Z7,"###,###")</f>
        <v>10,886</v>
      </c>
      <c r="AD7" s="114">
        <f t="shared" si="0"/>
        <v>-1.8338529249953828E-3</v>
      </c>
      <c r="AF7" s="114">
        <f t="shared" si="1"/>
        <v>5.1482662030329474E-2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16,075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10,886</v>
      </c>
      <c r="P8" s="71"/>
      <c r="S8" s="111" t="s">
        <v>87</v>
      </c>
      <c r="T8" s="112"/>
      <c r="U8" s="112"/>
      <c r="V8" s="112">
        <v>31845</v>
      </c>
      <c r="W8" s="112">
        <v>31690.240000000002</v>
      </c>
      <c r="X8" s="112">
        <v>33820</v>
      </c>
      <c r="Y8" s="112">
        <v>35204</v>
      </c>
      <c r="Z8" s="112">
        <v>36678</v>
      </c>
      <c r="AB8" s="113" t="str">
        <f>TEXT(Z8,"$###,###")</f>
        <v>$36,678</v>
      </c>
      <c r="AD8" s="114">
        <f t="shared" si="0"/>
        <v>4.1870242017952419E-2</v>
      </c>
      <c r="AF8" s="114">
        <f t="shared" si="1"/>
        <v>0.15176636834667923</v>
      </c>
    </row>
    <row r="9" spans="1:32" x14ac:dyDescent="0.25">
      <c r="A9" s="32" t="s">
        <v>15</v>
      </c>
      <c r="B9" s="75"/>
      <c r="C9" s="76"/>
      <c r="D9" s="77">
        <f>AD104</f>
        <v>69.573872472783833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53.600955355502478</v>
      </c>
      <c r="P9" s="78" t="s">
        <v>88</v>
      </c>
      <c r="S9" s="111" t="s">
        <v>7</v>
      </c>
      <c r="T9" s="112"/>
      <c r="U9" s="112"/>
      <c r="V9" s="112">
        <v>485390248</v>
      </c>
      <c r="W9" s="112">
        <v>493832350</v>
      </c>
      <c r="X9" s="112">
        <v>516726588</v>
      </c>
      <c r="Y9" s="112">
        <v>553927270</v>
      </c>
      <c r="Z9" s="112">
        <v>571041272</v>
      </c>
      <c r="AB9" s="113" t="str">
        <f>TEXT(Z9/1000000,"$#,###.0")&amp;" mil"</f>
        <v>$571.0 mil</v>
      </c>
      <c r="AD9" s="114">
        <f t="shared" si="0"/>
        <v>3.0895756404987873E-2</v>
      </c>
      <c r="AF9" s="114">
        <f t="shared" si="1"/>
        <v>0.17645806514019613</v>
      </c>
    </row>
    <row r="10" spans="1:32" x14ac:dyDescent="0.25">
      <c r="A10" s="32" t="s">
        <v>18</v>
      </c>
      <c r="B10" s="75"/>
      <c r="C10" s="76"/>
      <c r="D10" s="77">
        <f>AD105</f>
        <v>17.99688958009331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46.41741686569906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88.094800661399958</v>
      </c>
      <c r="P11" s="78" t="s">
        <v>88</v>
      </c>
      <c r="S11" s="111" t="s">
        <v>30</v>
      </c>
      <c r="T11" s="116"/>
      <c r="U11" s="116"/>
      <c r="V11" s="116">
        <v>12672</v>
      </c>
      <c r="W11" s="116">
        <v>12782</v>
      </c>
      <c r="X11" s="116">
        <v>13027</v>
      </c>
      <c r="Y11" s="116">
        <v>13560</v>
      </c>
      <c r="Z11" s="116">
        <v>13736</v>
      </c>
    </row>
    <row r="12" spans="1:32" ht="28.5" customHeight="1" x14ac:dyDescent="0.25">
      <c r="A12" s="32" t="s">
        <v>20</v>
      </c>
      <c r="B12" s="76"/>
      <c r="C12" s="76"/>
      <c r="D12" s="77">
        <f>AD108</f>
        <v>15.060653188180403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21.458754363402534</v>
      </c>
      <c r="P12" s="78" t="s">
        <v>88</v>
      </c>
      <c r="S12" s="111" t="s">
        <v>31</v>
      </c>
      <c r="T12" s="116"/>
      <c r="U12" s="116"/>
      <c r="V12" s="116">
        <v>2319</v>
      </c>
      <c r="W12" s="116">
        <v>2227</v>
      </c>
      <c r="X12" s="116">
        <v>2341</v>
      </c>
      <c r="Y12" s="116">
        <v>2440</v>
      </c>
      <c r="Z12" s="116">
        <v>2340</v>
      </c>
    </row>
    <row r="13" spans="1:32" ht="15" customHeight="1" x14ac:dyDescent="0.25">
      <c r="A13" s="32" t="s">
        <v>21</v>
      </c>
      <c r="B13" s="76"/>
      <c r="C13" s="76"/>
      <c r="D13" s="77">
        <f>AD109</f>
        <v>16.130637636080873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44.3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27.75738724727838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18.349719746393458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28.646967340590979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81.650280253606539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1926</v>
      </c>
      <c r="Z15" s="116">
        <v>2084</v>
      </c>
      <c r="AB15" s="121">
        <f t="shared" ref="AB15:AB34" si="2">IF(Z15="np",0,Z15/$Z$34)</f>
        <v>0.12962617403744481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59</v>
      </c>
      <c r="Z16" s="116">
        <v>51</v>
      </c>
      <c r="AB16" s="121">
        <f t="shared" si="2"/>
        <v>3.1722336256764321E-3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1432</v>
      </c>
      <c r="Z17" s="116">
        <v>1225</v>
      </c>
      <c r="AB17" s="121">
        <f t="shared" si="2"/>
        <v>7.6195807675561361E-2</v>
      </c>
    </row>
    <row r="18" spans="1:28" x14ac:dyDescent="0.25">
      <c r="A18" s="67" t="str">
        <f>$S$1&amp;" ("&amp;$V$2&amp;" to "&amp;$Z$2&amp;")"</f>
        <v>Glenelg (2014-15 to 2018-19)</v>
      </c>
      <c r="B18" s="67"/>
      <c r="C18" s="67"/>
      <c r="D18" s="67"/>
      <c r="E18" s="67"/>
      <c r="F18" s="67"/>
      <c r="G18" s="67" t="str">
        <f>$S$1&amp;" ("&amp;$V$2&amp;" to "&amp;$Z$2&amp;")"</f>
        <v>Glenelg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96</v>
      </c>
      <c r="Z18" s="116">
        <v>114</v>
      </c>
      <c r="AB18" s="121">
        <f t="shared" si="2"/>
        <v>7.0908751632767306E-3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1040</v>
      </c>
      <c r="Z19" s="116">
        <v>1035</v>
      </c>
      <c r="AB19" s="121">
        <f t="shared" si="2"/>
        <v>6.4377682403433473E-2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334</v>
      </c>
      <c r="Z20" s="116">
        <v>334</v>
      </c>
      <c r="AB20" s="121">
        <f t="shared" si="2"/>
        <v>2.0775020215214282E-2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1090</v>
      </c>
      <c r="Z21" s="116">
        <v>1122</v>
      </c>
      <c r="AB21" s="121">
        <f t="shared" si="2"/>
        <v>6.9789139764881505E-2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1174</v>
      </c>
      <c r="Z22" s="116">
        <v>1092</v>
      </c>
      <c r="AB22" s="121">
        <f t="shared" si="2"/>
        <v>6.7923119985071848E-2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1151</v>
      </c>
      <c r="Z23" s="116">
        <v>1099</v>
      </c>
      <c r="AB23" s="121">
        <f t="shared" si="2"/>
        <v>6.8358524600360765E-2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69</v>
      </c>
      <c r="Z24" s="116">
        <v>53</v>
      </c>
      <c r="AB24" s="121">
        <f t="shared" si="2"/>
        <v>3.29663494433041E-3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408</v>
      </c>
      <c r="Z25" s="116">
        <v>406</v>
      </c>
      <c r="AB25" s="121">
        <f t="shared" si="2"/>
        <v>2.5253467686757479E-2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224</v>
      </c>
      <c r="Z26" s="116">
        <v>210</v>
      </c>
      <c r="AB26" s="121">
        <f t="shared" si="2"/>
        <v>1.3062138458667662E-2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469</v>
      </c>
      <c r="Z27" s="116">
        <v>476</v>
      </c>
      <c r="AB27" s="121">
        <f t="shared" si="2"/>
        <v>2.9607513839646701E-2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828</v>
      </c>
      <c r="Z28" s="116">
        <v>908</v>
      </c>
      <c r="AB28" s="121">
        <f t="shared" si="2"/>
        <v>5.6478198668905889E-2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792</v>
      </c>
      <c r="Z29" s="116">
        <v>1257</v>
      </c>
      <c r="AB29" s="121">
        <f t="shared" si="2"/>
        <v>7.8186228774025007E-2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1006</v>
      </c>
      <c r="Z30" s="116">
        <v>604</v>
      </c>
      <c r="AB30" s="121">
        <f t="shared" si="2"/>
        <v>3.7569198233501272E-2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1806</v>
      </c>
      <c r="Z31" s="116">
        <v>2002</v>
      </c>
      <c r="AB31" s="121">
        <f t="shared" si="2"/>
        <v>0.1245257199726317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139</v>
      </c>
      <c r="Z32" s="116">
        <v>150</v>
      </c>
      <c r="AB32" s="121">
        <f t="shared" si="2"/>
        <v>9.3300988990483291E-3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457</v>
      </c>
      <c r="Z33" s="116">
        <v>567</v>
      </c>
      <c r="AB33" s="121">
        <f t="shared" si="2"/>
        <v>3.526777383840269E-2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16001</v>
      </c>
      <c r="Z34" s="124">
        <v>16077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8886</v>
      </c>
      <c r="AB37" s="136">
        <f>Z37/Z40*100</f>
        <v>81.650280253606539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1997</v>
      </c>
      <c r="AB38" s="136">
        <f>Z38/Z40*100</f>
        <v>18.349719746393458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10883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3</v>
      </c>
      <c r="X44" s="116">
        <v>7</v>
      </c>
      <c r="Y44" s="116">
        <v>12</v>
      </c>
      <c r="Z44" s="116">
        <v>6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206</v>
      </c>
      <c r="X45" s="116">
        <v>225</v>
      </c>
      <c r="Y45" s="116">
        <v>197</v>
      </c>
      <c r="Z45" s="116">
        <v>226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565</v>
      </c>
      <c r="X46" s="116">
        <v>543</v>
      </c>
      <c r="Y46" s="116">
        <v>524</v>
      </c>
      <c r="Z46" s="116">
        <v>532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695</v>
      </c>
      <c r="X47" s="116">
        <v>726</v>
      </c>
      <c r="Y47" s="116">
        <v>746</v>
      </c>
      <c r="Z47" s="116">
        <v>742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640</v>
      </c>
      <c r="X48" s="116">
        <v>701</v>
      </c>
      <c r="Y48" s="116">
        <v>739</v>
      </c>
      <c r="Z48" s="116">
        <v>867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Glenelg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630</v>
      </c>
      <c r="X49" s="116">
        <v>679</v>
      </c>
      <c r="Y49" s="116">
        <v>679</v>
      </c>
      <c r="Z49" s="116">
        <v>627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631</v>
      </c>
      <c r="X50" s="116">
        <v>564</v>
      </c>
      <c r="Y50" s="116">
        <v>614</v>
      </c>
      <c r="Z50" s="116">
        <v>636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731</v>
      </c>
      <c r="X51" s="116">
        <v>722</v>
      </c>
      <c r="Y51" s="116">
        <v>734</v>
      </c>
      <c r="Z51" s="116">
        <v>669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770</v>
      </c>
      <c r="X52" s="116">
        <v>771</v>
      </c>
      <c r="Y52" s="116">
        <v>774</v>
      </c>
      <c r="Z52" s="116">
        <v>735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963</v>
      </c>
      <c r="X53" s="116">
        <v>926</v>
      </c>
      <c r="Y53" s="116">
        <v>889</v>
      </c>
      <c r="Z53" s="116">
        <v>875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799</v>
      </c>
      <c r="X54" s="116">
        <v>895</v>
      </c>
      <c r="Y54" s="116">
        <v>918</v>
      </c>
      <c r="Z54" s="116">
        <v>940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676</v>
      </c>
      <c r="X55" s="116">
        <v>775</v>
      </c>
      <c r="Y55" s="116">
        <v>803</v>
      </c>
      <c r="Z55" s="116">
        <v>793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362</v>
      </c>
      <c r="X56" s="116">
        <v>425</v>
      </c>
      <c r="Y56" s="116">
        <v>433</v>
      </c>
      <c r="Z56" s="116">
        <v>450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144</v>
      </c>
      <c r="X57" s="116">
        <v>162</v>
      </c>
      <c r="Y57" s="116">
        <v>205</v>
      </c>
      <c r="Z57" s="116">
        <v>188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81</v>
      </c>
      <c r="X58" s="116">
        <v>87</v>
      </c>
      <c r="Y58" s="116">
        <v>89</v>
      </c>
      <c r="Z58" s="116">
        <v>81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40</v>
      </c>
      <c r="X59" s="116">
        <v>47</v>
      </c>
      <c r="Y59" s="116">
        <v>49</v>
      </c>
      <c r="Z59" s="116">
        <v>52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24</v>
      </c>
      <c r="X60" s="116">
        <v>24</v>
      </c>
      <c r="Y60" s="116">
        <v>28</v>
      </c>
      <c r="Z60" s="116">
        <v>22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7962</v>
      </c>
      <c r="X61" s="116">
        <v>8279</v>
      </c>
      <c r="Y61" s="116">
        <v>8569</v>
      </c>
      <c r="Z61" s="116">
        <v>8429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3</v>
      </c>
      <c r="X63" s="116">
        <v>6</v>
      </c>
      <c r="Y63" s="116">
        <v>0</v>
      </c>
      <c r="Z63" s="116">
        <v>4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Glenelg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209</v>
      </c>
      <c r="X64" s="116">
        <v>228</v>
      </c>
      <c r="Y64" s="116">
        <v>210</v>
      </c>
      <c r="Z64" s="116">
        <v>273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508</v>
      </c>
      <c r="X65" s="116">
        <v>502</v>
      </c>
      <c r="Y65" s="116">
        <v>480</v>
      </c>
      <c r="Z65" s="116">
        <v>488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619</v>
      </c>
      <c r="X66" s="116">
        <v>678</v>
      </c>
      <c r="Y66" s="116">
        <v>645</v>
      </c>
      <c r="Z66" s="116">
        <v>632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545</v>
      </c>
      <c r="X67" s="116">
        <v>520</v>
      </c>
      <c r="Y67" s="116">
        <v>616</v>
      </c>
      <c r="Z67" s="116">
        <v>678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545</v>
      </c>
      <c r="X68" s="116">
        <v>508</v>
      </c>
      <c r="Y68" s="116">
        <v>557</v>
      </c>
      <c r="Z68" s="116">
        <v>582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562</v>
      </c>
      <c r="X69" s="116">
        <v>507</v>
      </c>
      <c r="Y69" s="116">
        <v>532</v>
      </c>
      <c r="Z69" s="116">
        <v>585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729</v>
      </c>
      <c r="X70" s="116">
        <v>727</v>
      </c>
      <c r="Y70" s="116">
        <v>719</v>
      </c>
      <c r="Z70" s="116">
        <v>710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803</v>
      </c>
      <c r="X71" s="116">
        <v>737</v>
      </c>
      <c r="Y71" s="116">
        <v>793</v>
      </c>
      <c r="Z71" s="116">
        <v>826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818</v>
      </c>
      <c r="X72" s="116">
        <v>864</v>
      </c>
      <c r="Y72" s="116">
        <v>877</v>
      </c>
      <c r="Z72" s="116">
        <v>886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770</v>
      </c>
      <c r="X73" s="116">
        <v>779</v>
      </c>
      <c r="Y73" s="116">
        <v>826</v>
      </c>
      <c r="Z73" s="116">
        <v>807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517</v>
      </c>
      <c r="X74" s="116">
        <v>570</v>
      </c>
      <c r="Y74" s="116">
        <v>582</v>
      </c>
      <c r="Z74" s="116">
        <v>670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233</v>
      </c>
      <c r="X75" s="116">
        <v>256</v>
      </c>
      <c r="Y75" s="116">
        <v>303</v>
      </c>
      <c r="Z75" s="116">
        <v>278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95</v>
      </c>
      <c r="X76" s="116">
        <v>102</v>
      </c>
      <c r="Y76" s="116">
        <v>109</v>
      </c>
      <c r="Z76" s="116">
        <v>118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47</v>
      </c>
      <c r="X77" s="116">
        <v>52</v>
      </c>
      <c r="Y77" s="116">
        <v>60</v>
      </c>
      <c r="Z77" s="116">
        <v>54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24</v>
      </c>
      <c r="X78" s="116">
        <v>31</v>
      </c>
      <c r="Y78" s="116">
        <v>43</v>
      </c>
      <c r="Z78" s="116">
        <v>37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22</v>
      </c>
      <c r="X79" s="116">
        <v>24</v>
      </c>
      <c r="Y79" s="116">
        <v>31</v>
      </c>
      <c r="Z79" s="116">
        <v>26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7049</v>
      </c>
      <c r="X80" s="116">
        <v>7089</v>
      </c>
      <c r="Y80" s="116">
        <v>7429</v>
      </c>
      <c r="Z80" s="116">
        <v>7647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Glenelg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346</v>
      </c>
      <c r="X83" s="116">
        <v>385</v>
      </c>
      <c r="Y83" s="116">
        <v>434</v>
      </c>
      <c r="Z83" s="116">
        <v>429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375</v>
      </c>
      <c r="X84" s="116">
        <v>376</v>
      </c>
      <c r="Y84" s="116">
        <v>402</v>
      </c>
      <c r="Z84" s="116">
        <v>404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16,075</v>
      </c>
      <c r="D85" s="100">
        <f t="shared" ref="D85:D90" si="4">AD4</f>
        <v>4.6247109555652699E-3</v>
      </c>
      <c r="E85" s="101">
        <f t="shared" ref="E85:E90" si="5">AD4</f>
        <v>4.6247109555652699E-3</v>
      </c>
      <c r="F85" s="100">
        <f t="shared" ref="F85:F90" si="6">AF4</f>
        <v>7.2238527214514514E-2</v>
      </c>
      <c r="G85" s="101">
        <f t="shared" ref="G85:G90" si="7">AF4</f>
        <v>7.2238527214514514E-2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1027</v>
      </c>
      <c r="X85" s="116">
        <v>1046</v>
      </c>
      <c r="Y85" s="116">
        <v>1107</v>
      </c>
      <c r="Z85" s="116">
        <v>1121</v>
      </c>
    </row>
    <row r="86" spans="1:30" ht="15" customHeight="1" x14ac:dyDescent="0.25">
      <c r="A86" s="102" t="s">
        <v>4</v>
      </c>
      <c r="B86" s="51"/>
      <c r="C86" s="61" t="str">
        <f t="shared" si="3"/>
        <v>8,427</v>
      </c>
      <c r="D86" s="100">
        <f t="shared" si="4"/>
        <v>-1.6915538964069055E-2</v>
      </c>
      <c r="E86" s="101">
        <f t="shared" si="5"/>
        <v>-1.6915538964069055E-2</v>
      </c>
      <c r="F86" s="100">
        <f t="shared" si="6"/>
        <v>4.333292063885108E-2</v>
      </c>
      <c r="G86" s="101">
        <f t="shared" si="7"/>
        <v>4.333292063885108E-2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194</v>
      </c>
      <c r="X86" s="116">
        <v>189</v>
      </c>
      <c r="Y86" s="116">
        <v>206</v>
      </c>
      <c r="Z86" s="116">
        <v>220</v>
      </c>
    </row>
    <row r="87" spans="1:30" ht="15" customHeight="1" x14ac:dyDescent="0.25">
      <c r="A87" s="102" t="s">
        <v>5</v>
      </c>
      <c r="B87" s="51"/>
      <c r="C87" s="61" t="str">
        <f t="shared" si="3"/>
        <v>7,650</v>
      </c>
      <c r="D87" s="100">
        <f t="shared" si="4"/>
        <v>2.9332615715823573E-2</v>
      </c>
      <c r="E87" s="101">
        <f t="shared" si="5"/>
        <v>2.9332615715823573E-2</v>
      </c>
      <c r="F87" s="100">
        <f t="shared" si="6"/>
        <v>0.10581092801387681</v>
      </c>
      <c r="G87" s="101">
        <f t="shared" si="7"/>
        <v>0.10581092801387681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141</v>
      </c>
      <c r="X87" s="116">
        <v>134</v>
      </c>
      <c r="Y87" s="116">
        <v>138</v>
      </c>
      <c r="Z87" s="116">
        <v>132</v>
      </c>
    </row>
    <row r="88" spans="1:30" ht="15" customHeight="1" x14ac:dyDescent="0.25">
      <c r="A88" s="51" t="s">
        <v>6</v>
      </c>
      <c r="B88" s="51"/>
      <c r="C88" s="61" t="str">
        <f t="shared" si="3"/>
        <v>10,886</v>
      </c>
      <c r="D88" s="100">
        <f t="shared" si="4"/>
        <v>-1.8338529249953828E-3</v>
      </c>
      <c r="E88" s="101">
        <f t="shared" si="5"/>
        <v>-1.8338529249953828E-3</v>
      </c>
      <c r="F88" s="100">
        <f t="shared" si="6"/>
        <v>5.1482662030329474E-2</v>
      </c>
      <c r="G88" s="101">
        <f t="shared" si="7"/>
        <v>5.1482662030329474E-2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176</v>
      </c>
      <c r="X88" s="116">
        <v>178</v>
      </c>
      <c r="Y88" s="116">
        <v>192</v>
      </c>
      <c r="Z88" s="116">
        <v>183</v>
      </c>
    </row>
    <row r="89" spans="1:30" ht="15" customHeight="1" x14ac:dyDescent="0.25">
      <c r="A89" s="51" t="s">
        <v>102</v>
      </c>
      <c r="B89" s="51"/>
      <c r="C89" s="61" t="str">
        <f t="shared" si="3"/>
        <v>$36,678</v>
      </c>
      <c r="D89" s="100">
        <f t="shared" si="4"/>
        <v>4.1870242017952419E-2</v>
      </c>
      <c r="E89" s="101">
        <f t="shared" si="5"/>
        <v>4.1870242017952419E-2</v>
      </c>
      <c r="F89" s="100">
        <f t="shared" si="6"/>
        <v>0.15176636834667923</v>
      </c>
      <c r="G89" s="101">
        <f t="shared" si="7"/>
        <v>0.15176636834667923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676</v>
      </c>
      <c r="X89" s="116">
        <v>724</v>
      </c>
      <c r="Y89" s="116">
        <v>770</v>
      </c>
      <c r="Z89" s="116">
        <v>789</v>
      </c>
    </row>
    <row r="90" spans="1:30" ht="15" customHeight="1" x14ac:dyDescent="0.25">
      <c r="A90" s="51" t="s">
        <v>7</v>
      </c>
      <c r="B90" s="51"/>
      <c r="C90" s="61" t="str">
        <f t="shared" si="3"/>
        <v>$571.0 mil</v>
      </c>
      <c r="D90" s="100">
        <f t="shared" si="4"/>
        <v>3.0895756404987873E-2</v>
      </c>
      <c r="E90" s="101">
        <f t="shared" si="5"/>
        <v>3.0895756404987873E-2</v>
      </c>
      <c r="F90" s="100">
        <f t="shared" si="6"/>
        <v>0.17645806514019613</v>
      </c>
      <c r="G90" s="101">
        <f t="shared" si="7"/>
        <v>0.17645806514019613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1163</v>
      </c>
      <c r="X90" s="116">
        <v>1183</v>
      </c>
      <c r="Y90" s="116">
        <v>1203</v>
      </c>
      <c r="Z90" s="116">
        <v>1242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5530</v>
      </c>
      <c r="X91" s="116">
        <v>5643</v>
      </c>
      <c r="Y91" s="116">
        <v>5881</v>
      </c>
      <c r="Z91" s="116">
        <v>5833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226</v>
      </c>
      <c r="X93" s="116">
        <v>260</v>
      </c>
      <c r="Y93" s="116">
        <v>285</v>
      </c>
      <c r="Z93" s="116">
        <v>299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801</v>
      </c>
      <c r="X94" s="116">
        <v>863</v>
      </c>
      <c r="Y94" s="116">
        <v>922</v>
      </c>
      <c r="Z94" s="116">
        <v>912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168</v>
      </c>
      <c r="X95" s="116">
        <v>179</v>
      </c>
      <c r="Y95" s="116">
        <v>192</v>
      </c>
      <c r="Z95" s="116">
        <v>188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726</v>
      </c>
      <c r="X96" s="116">
        <v>750</v>
      </c>
      <c r="Y96" s="116">
        <v>805</v>
      </c>
      <c r="Z96" s="116">
        <v>839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641</v>
      </c>
      <c r="X97" s="116">
        <v>678</v>
      </c>
      <c r="Y97" s="116">
        <v>683</v>
      </c>
      <c r="Z97" s="116">
        <v>671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446</v>
      </c>
      <c r="X98" s="116">
        <v>446</v>
      </c>
      <c r="Y98" s="116">
        <v>468</v>
      </c>
      <c r="Z98" s="116">
        <v>485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40</v>
      </c>
      <c r="X99" s="116">
        <v>40</v>
      </c>
      <c r="Y99" s="116">
        <v>51</v>
      </c>
      <c r="Z99" s="116">
        <v>58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442</v>
      </c>
      <c r="X100" s="116">
        <v>478</v>
      </c>
      <c r="Y100" s="116">
        <v>511</v>
      </c>
      <c r="Z100" s="116">
        <v>530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4733</v>
      </c>
      <c r="X101" s="116">
        <v>4800</v>
      </c>
      <c r="Y101" s="116">
        <v>5023</v>
      </c>
      <c r="Z101" s="116">
        <v>5059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10362</v>
      </c>
      <c r="X104" s="116">
        <v>10808</v>
      </c>
      <c r="Y104" s="116">
        <v>11129</v>
      </c>
      <c r="Z104" s="116">
        <v>11184</v>
      </c>
      <c r="AB104" s="113" t="str">
        <f>TEXT(Z104,"###,###")</f>
        <v>11,184</v>
      </c>
      <c r="AD104" s="134">
        <f>Z104/($Z$4)*100</f>
        <v>69.573872472783833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2639</v>
      </c>
      <c r="X105" s="116">
        <v>2609</v>
      </c>
      <c r="Y105" s="116">
        <v>2712</v>
      </c>
      <c r="Z105" s="116">
        <v>2893</v>
      </c>
      <c r="AB105" s="113" t="str">
        <f>TEXT(Z105,"###,###")</f>
        <v>2,893</v>
      </c>
      <c r="AD105" s="134">
        <f>Z105/($Z$4)*100</f>
        <v>17.99688958009331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13001</v>
      </c>
      <c r="X106" s="124">
        <v>13417</v>
      </c>
      <c r="Y106" s="124">
        <v>13841</v>
      </c>
      <c r="Z106" s="124">
        <v>14077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2200</v>
      </c>
      <c r="X108" s="116">
        <v>2454</v>
      </c>
      <c r="Y108" s="116">
        <v>2591</v>
      </c>
      <c r="Z108" s="116">
        <v>2421</v>
      </c>
      <c r="AB108" s="113" t="str">
        <f>TEXT(Z108,"###,###")</f>
        <v>2,421</v>
      </c>
      <c r="AD108" s="134">
        <f>Z108/($Z$4)*100</f>
        <v>15.060653188180403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2662</v>
      </c>
      <c r="X109" s="116">
        <v>2562</v>
      </c>
      <c r="Y109" s="116">
        <v>2684</v>
      </c>
      <c r="Z109" s="116">
        <v>2593</v>
      </c>
      <c r="AB109" s="113" t="str">
        <f>TEXT(Z109,"###,###")</f>
        <v>2,593</v>
      </c>
      <c r="AD109" s="134">
        <f>Z109/($Z$4)*100</f>
        <v>16.130637636080873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3796</v>
      </c>
      <c r="X110" s="116">
        <v>4102</v>
      </c>
      <c r="Y110" s="116">
        <v>4089</v>
      </c>
      <c r="Z110" s="116">
        <v>4462</v>
      </c>
      <c r="AB110" s="113" t="str">
        <f>TEXT(Z110,"###,###")</f>
        <v>4,462</v>
      </c>
      <c r="AD110" s="134">
        <f>Z110/($Z$4)*100</f>
        <v>27.75738724727838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4346</v>
      </c>
      <c r="X111" s="116">
        <v>4299</v>
      </c>
      <c r="Y111" s="116">
        <v>4473</v>
      </c>
      <c r="Z111" s="116">
        <v>4605</v>
      </c>
      <c r="AB111" s="113" t="str">
        <f>TEXT(Z111,"###,###")</f>
        <v>4,605</v>
      </c>
      <c r="AD111" s="134">
        <f>Z111/($Z$4)*100</f>
        <v>28.646967340590979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15010</v>
      </c>
      <c r="X112" s="116">
        <v>15368</v>
      </c>
      <c r="Y112" s="116">
        <v>16001</v>
      </c>
      <c r="Z112" s="116">
        <v>16078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46.9</v>
      </c>
      <c r="W118" s="135">
        <v>45.03</v>
      </c>
      <c r="X118" s="135">
        <v>44.41</v>
      </c>
      <c r="Y118" s="135">
        <v>44.57</v>
      </c>
      <c r="Z118" s="135">
        <v>44.32</v>
      </c>
      <c r="AB118" s="113" t="str">
        <f>TEXT(Z118,"##.0")</f>
        <v>44.3</v>
      </c>
    </row>
    <row r="120" spans="19:32" x14ac:dyDescent="0.25">
      <c r="S120" s="105" t="s">
        <v>104</v>
      </c>
      <c r="T120" s="116"/>
      <c r="U120" s="116"/>
      <c r="V120" s="116">
        <v>8036</v>
      </c>
      <c r="W120" s="116">
        <v>8041</v>
      </c>
      <c r="X120" s="116">
        <v>8102</v>
      </c>
      <c r="Y120" s="116">
        <v>8468</v>
      </c>
      <c r="Z120" s="116">
        <v>8553</v>
      </c>
      <c r="AB120" s="113" t="str">
        <f>TEXT(Z120,"###,###")</f>
        <v>8,553</v>
      </c>
    </row>
    <row r="121" spans="19:32" x14ac:dyDescent="0.25">
      <c r="S121" s="105" t="s">
        <v>105</v>
      </c>
      <c r="T121" s="116"/>
      <c r="U121" s="116"/>
      <c r="V121" s="116">
        <v>1294</v>
      </c>
      <c r="W121" s="116">
        <v>1255</v>
      </c>
      <c r="X121" s="116">
        <v>1291</v>
      </c>
      <c r="Y121" s="116">
        <v>1364</v>
      </c>
      <c r="Z121" s="116">
        <v>1299</v>
      </c>
      <c r="AB121" s="113" t="str">
        <f>TEXT(Z121,"###,###")</f>
        <v>1,299</v>
      </c>
    </row>
    <row r="122" spans="19:32" x14ac:dyDescent="0.25">
      <c r="S122" s="105" t="s">
        <v>106</v>
      </c>
      <c r="T122" s="116"/>
      <c r="U122" s="116"/>
      <c r="V122" s="116">
        <v>1031</v>
      </c>
      <c r="W122" s="116">
        <v>974</v>
      </c>
      <c r="X122" s="116">
        <v>1050</v>
      </c>
      <c r="Y122" s="116">
        <v>1081</v>
      </c>
      <c r="Z122" s="116">
        <v>1037</v>
      </c>
      <c r="AB122" s="113" t="str">
        <f>TEXT(Z122,"###,###")</f>
        <v>1,037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9067</v>
      </c>
      <c r="W124" s="116">
        <v>9015</v>
      </c>
      <c r="X124" s="116">
        <v>9152</v>
      </c>
      <c r="Y124" s="116">
        <v>9549</v>
      </c>
      <c r="Z124" s="116">
        <v>9590</v>
      </c>
      <c r="AB124" s="113" t="str">
        <f>TEXT(Z124,"###,###")</f>
        <v>9,590</v>
      </c>
      <c r="AD124" s="131">
        <f>Z124/$Z$7*100</f>
        <v>88.094800661399958</v>
      </c>
    </row>
    <row r="125" spans="19:32" x14ac:dyDescent="0.25">
      <c r="S125" s="105" t="s">
        <v>108</v>
      </c>
      <c r="T125" s="116"/>
      <c r="U125" s="116"/>
      <c r="V125" s="116">
        <v>2325</v>
      </c>
      <c r="W125" s="116">
        <v>2229</v>
      </c>
      <c r="X125" s="116">
        <v>2341</v>
      </c>
      <c r="Y125" s="116">
        <v>2445</v>
      </c>
      <c r="Z125" s="116">
        <v>2336</v>
      </c>
      <c r="AB125" s="113" t="str">
        <f>TEXT(Z125,"###,###")</f>
        <v>2,336</v>
      </c>
      <c r="AD125" s="131">
        <f>Z125/$Z$7*100</f>
        <v>21.458754363402534</v>
      </c>
    </row>
    <row r="127" spans="19:32" x14ac:dyDescent="0.25">
      <c r="S127" s="105" t="s">
        <v>109</v>
      </c>
      <c r="T127" s="116"/>
      <c r="U127" s="116"/>
      <c r="V127" s="116">
        <v>5605</v>
      </c>
      <c r="W127" s="116">
        <v>5530</v>
      </c>
      <c r="X127" s="116">
        <v>5643</v>
      </c>
      <c r="Y127" s="116">
        <v>5882</v>
      </c>
      <c r="Z127" s="116">
        <v>5835</v>
      </c>
      <c r="AB127" s="113" t="str">
        <f>TEXT(Z127,"###,###")</f>
        <v>5,835</v>
      </c>
      <c r="AD127" s="131">
        <f>Z127/$Z$7*100</f>
        <v>53.600955355502478</v>
      </c>
    </row>
    <row r="128" spans="19:32" x14ac:dyDescent="0.25">
      <c r="S128" s="105" t="s">
        <v>110</v>
      </c>
      <c r="T128" s="116"/>
      <c r="U128" s="116"/>
      <c r="V128" s="116">
        <v>4747</v>
      </c>
      <c r="W128" s="116">
        <v>4737</v>
      </c>
      <c r="X128" s="116">
        <v>4800</v>
      </c>
      <c r="Y128" s="116">
        <v>5024</v>
      </c>
      <c r="Z128" s="116">
        <v>5053</v>
      </c>
      <c r="AB128" s="113" t="str">
        <f>TEXT(Z128,"###,###")</f>
        <v>5,053</v>
      </c>
      <c r="AD128" s="131">
        <f>Z128/$Z$7*100</f>
        <v>46.41741686569906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E9F8D35-59DD-44F7-A3EC-DE2CADD6EE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4A214864-1988-422D-9F50-87EA7BFB27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51549BD0-D190-4190-8BAE-0B6F55AE6E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C1544B76-96F3-4ED5-ADC6-101BBB6C0FF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C4FA3-4B38-44CC-85AB-EF356DE88D87}">
  <sheetPr codeName="Sheet8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Golden Plains</v>
      </c>
      <c r="T1" s="103"/>
      <c r="U1" s="103"/>
      <c r="V1" s="103"/>
      <c r="W1" s="103"/>
      <c r="X1" s="103"/>
      <c r="Y1" s="104" t="str">
        <f>Y3</f>
        <v>8.24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136</v>
      </c>
      <c r="Y3" s="109" t="s">
        <v>232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8.24 Golden Plains,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15872</v>
      </c>
      <c r="W4" s="112">
        <v>16188</v>
      </c>
      <c r="X4" s="112">
        <v>17264</v>
      </c>
      <c r="Y4" s="112">
        <v>18183</v>
      </c>
      <c r="Z4" s="112">
        <v>18635</v>
      </c>
      <c r="AB4" s="113" t="str">
        <f>TEXT(Z4,"###,###")</f>
        <v>18,635</v>
      </c>
      <c r="AD4" s="114">
        <f>Z4/Y4-1</f>
        <v>2.4858384205026729E-2</v>
      </c>
      <c r="AF4" s="114">
        <f>Z4/V4-1</f>
        <v>0.17408014112903225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8348</v>
      </c>
      <c r="W5" s="112">
        <v>8486</v>
      </c>
      <c r="X5" s="112">
        <v>9081</v>
      </c>
      <c r="Y5" s="112">
        <v>9554</v>
      </c>
      <c r="Z5" s="112">
        <v>9576</v>
      </c>
      <c r="AB5" s="113" t="str">
        <f>TEXT(Z5,"###,###")</f>
        <v>9,576</v>
      </c>
      <c r="AD5" s="114">
        <f t="shared" ref="AD5:AD9" si="0">Z5/Y5-1</f>
        <v>2.3027004396063422E-3</v>
      </c>
      <c r="AF5" s="114">
        <f t="shared" ref="AF5:AF9" si="1">Z5/V5-1</f>
        <v>0.14710110206037363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7523</v>
      </c>
      <c r="W6" s="112">
        <v>7706</v>
      </c>
      <c r="X6" s="112">
        <v>8183</v>
      </c>
      <c r="Y6" s="112">
        <v>8628</v>
      </c>
      <c r="Z6" s="112">
        <v>9061</v>
      </c>
      <c r="AB6" s="113" t="str">
        <f>TEXT(Z6,"###,###")</f>
        <v>9,061</v>
      </c>
      <c r="AD6" s="114">
        <f t="shared" si="0"/>
        <v>5.0185442744552722E-2</v>
      </c>
      <c r="AF6" s="114">
        <f t="shared" si="1"/>
        <v>0.20443971819752749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11399</v>
      </c>
      <c r="W7" s="112">
        <v>11679</v>
      </c>
      <c r="X7" s="112">
        <v>12289</v>
      </c>
      <c r="Y7" s="112">
        <v>12994</v>
      </c>
      <c r="Z7" s="112">
        <v>13238</v>
      </c>
      <c r="AB7" s="113" t="str">
        <f>TEXT(Z7,"###,###")</f>
        <v>13,238</v>
      </c>
      <c r="AD7" s="114">
        <f t="shared" si="0"/>
        <v>1.8777897491149664E-2</v>
      </c>
      <c r="AF7" s="114">
        <f t="shared" si="1"/>
        <v>0.16132994122291433</v>
      </c>
    </row>
    <row r="8" spans="1:32" ht="17.25" customHeight="1" x14ac:dyDescent="0.25">
      <c r="A8" s="68" t="s">
        <v>13</v>
      </c>
      <c r="B8" s="69"/>
      <c r="C8" s="31"/>
      <c r="D8" s="70" t="str">
        <f>AB4</f>
        <v>18,635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13,238</v>
      </c>
      <c r="P8" s="71"/>
      <c r="S8" s="111" t="s">
        <v>87</v>
      </c>
      <c r="T8" s="112"/>
      <c r="U8" s="112"/>
      <c r="V8" s="112">
        <v>39486.18</v>
      </c>
      <c r="W8" s="112">
        <v>40899</v>
      </c>
      <c r="X8" s="112">
        <v>41494</v>
      </c>
      <c r="Y8" s="112">
        <v>42323.24</v>
      </c>
      <c r="Z8" s="112">
        <v>44160</v>
      </c>
      <c r="AB8" s="113" t="str">
        <f>TEXT(Z8,"$###,###")</f>
        <v>$44,160</v>
      </c>
      <c r="AD8" s="114">
        <f t="shared" si="0"/>
        <v>4.3398378763062517E-2</v>
      </c>
      <c r="AF8" s="114">
        <f t="shared" si="1"/>
        <v>0.11836597006851513</v>
      </c>
    </row>
    <row r="9" spans="1:32" x14ac:dyDescent="0.25">
      <c r="A9" s="32" t="s">
        <v>15</v>
      </c>
      <c r="B9" s="75"/>
      <c r="C9" s="76"/>
      <c r="D9" s="77">
        <f>AD104</f>
        <v>72.449691440837142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52.205771264541468</v>
      </c>
      <c r="P9" s="78" t="s">
        <v>88</v>
      </c>
      <c r="S9" s="111" t="s">
        <v>7</v>
      </c>
      <c r="T9" s="112"/>
      <c r="U9" s="112"/>
      <c r="V9" s="112">
        <v>559619039</v>
      </c>
      <c r="W9" s="112">
        <v>593329487</v>
      </c>
      <c r="X9" s="112">
        <v>646874829</v>
      </c>
      <c r="Y9" s="112">
        <v>709869974</v>
      </c>
      <c r="Z9" s="112">
        <v>755610237</v>
      </c>
      <c r="AB9" s="113" t="str">
        <f>TEXT(Z9/1000000,"$#,###.0")&amp;" mil"</f>
        <v>$755.6 mil</v>
      </c>
      <c r="AD9" s="114">
        <f t="shared" si="0"/>
        <v>6.4434705897280287E-2</v>
      </c>
      <c r="AF9" s="114">
        <f t="shared" si="1"/>
        <v>0.3502225341550611</v>
      </c>
    </row>
    <row r="10" spans="1:32" x14ac:dyDescent="0.25">
      <c r="A10" s="32" t="s">
        <v>18</v>
      </c>
      <c r="B10" s="75"/>
      <c r="C10" s="76"/>
      <c r="D10" s="77">
        <f>AD105</f>
        <v>18.239871210088545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47.801782746638466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90.595256080978999</v>
      </c>
      <c r="P11" s="78" t="s">
        <v>88</v>
      </c>
      <c r="S11" s="111" t="s">
        <v>30</v>
      </c>
      <c r="T11" s="116"/>
      <c r="U11" s="116"/>
      <c r="V11" s="116">
        <v>13835</v>
      </c>
      <c r="W11" s="116">
        <v>14149</v>
      </c>
      <c r="X11" s="116">
        <v>15072</v>
      </c>
      <c r="Y11" s="116">
        <v>15857</v>
      </c>
      <c r="Z11" s="116">
        <v>16360</v>
      </c>
    </row>
    <row r="12" spans="1:32" ht="28.5" customHeight="1" x14ac:dyDescent="0.25">
      <c r="A12" s="32" t="s">
        <v>20</v>
      </c>
      <c r="B12" s="76"/>
      <c r="C12" s="76"/>
      <c r="D12" s="77">
        <f>AD108</f>
        <v>15.927019050174405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17.17026741199577</v>
      </c>
      <c r="P12" s="78" t="s">
        <v>88</v>
      </c>
      <c r="S12" s="111" t="s">
        <v>31</v>
      </c>
      <c r="T12" s="116"/>
      <c r="U12" s="116"/>
      <c r="V12" s="116">
        <v>2038</v>
      </c>
      <c r="W12" s="116">
        <v>2036</v>
      </c>
      <c r="X12" s="116">
        <v>2192</v>
      </c>
      <c r="Y12" s="116">
        <v>2324</v>
      </c>
      <c r="Z12" s="116">
        <v>2271</v>
      </c>
    </row>
    <row r="13" spans="1:32" ht="15" customHeight="1" x14ac:dyDescent="0.25">
      <c r="A13" s="32" t="s">
        <v>21</v>
      </c>
      <c r="B13" s="76"/>
      <c r="C13" s="76"/>
      <c r="D13" s="77">
        <f>AD109</f>
        <v>15.288435739200429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42.2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21.609873893211699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16.402236325173767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37.853501475717735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83.597763674826226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936</v>
      </c>
      <c r="Z15" s="116">
        <v>935</v>
      </c>
      <c r="AB15" s="121">
        <f t="shared" ref="AB15:AB34" si="2">IF(Z15="np",0,Z15/$Z$34)</f>
        <v>5.0171710667525217E-2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93</v>
      </c>
      <c r="Z16" s="116">
        <v>105</v>
      </c>
      <c r="AB16" s="121">
        <f t="shared" si="2"/>
        <v>5.634256278171281E-3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1327</v>
      </c>
      <c r="Z17" s="116">
        <v>1222</v>
      </c>
      <c r="AB17" s="121">
        <f t="shared" si="2"/>
        <v>6.5572011161193391E-2</v>
      </c>
    </row>
    <row r="18" spans="1:28" x14ac:dyDescent="0.25">
      <c r="A18" s="67" t="str">
        <f>$S$1&amp;" ("&amp;$V$2&amp;" to "&amp;$Z$2&amp;")"</f>
        <v>Golden Plains (2014-15 to 2018-19)</v>
      </c>
      <c r="B18" s="67"/>
      <c r="C18" s="67"/>
      <c r="D18" s="67"/>
      <c r="E18" s="67"/>
      <c r="F18" s="67"/>
      <c r="G18" s="67" t="str">
        <f>$S$1&amp;" ("&amp;$V$2&amp;" to "&amp;$Z$2&amp;")"</f>
        <v>Golden Plains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123</v>
      </c>
      <c r="Z18" s="116">
        <v>162</v>
      </c>
      <c r="AB18" s="121">
        <f t="shared" si="2"/>
        <v>8.6928525434642624E-3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1814</v>
      </c>
      <c r="Z19" s="116">
        <v>1932</v>
      </c>
      <c r="AB19" s="121">
        <f t="shared" si="2"/>
        <v>0.10367031551835158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686</v>
      </c>
      <c r="Z20" s="116">
        <v>705</v>
      </c>
      <c r="AB20" s="121">
        <f t="shared" si="2"/>
        <v>3.7830006439150035E-2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1642</v>
      </c>
      <c r="Z21" s="116">
        <v>1720</v>
      </c>
      <c r="AB21" s="121">
        <f t="shared" si="2"/>
        <v>9.2294483794805746E-2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942</v>
      </c>
      <c r="Z22" s="116">
        <v>889</v>
      </c>
      <c r="AB22" s="121">
        <f t="shared" si="2"/>
        <v>4.7703369821850181E-2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765</v>
      </c>
      <c r="Z23" s="116">
        <v>722</v>
      </c>
      <c r="AB23" s="121">
        <f t="shared" si="2"/>
        <v>3.8742219360377764E-2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171</v>
      </c>
      <c r="Z24" s="116">
        <v>167</v>
      </c>
      <c r="AB24" s="121">
        <f t="shared" si="2"/>
        <v>8.9611504614724186E-3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540</v>
      </c>
      <c r="Z25" s="116">
        <v>659</v>
      </c>
      <c r="AB25" s="121">
        <f t="shared" si="2"/>
        <v>3.5361665593474992E-2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285</v>
      </c>
      <c r="Z26" s="116">
        <v>281</v>
      </c>
      <c r="AB26" s="121">
        <f t="shared" si="2"/>
        <v>1.5078342992058381E-2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893</v>
      </c>
      <c r="Z27" s="116">
        <v>911</v>
      </c>
      <c r="AB27" s="121">
        <f t="shared" si="2"/>
        <v>4.8883880661086072E-2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1261</v>
      </c>
      <c r="Z28" s="116">
        <v>1277</v>
      </c>
      <c r="AB28" s="121">
        <f t="shared" si="2"/>
        <v>6.8523288259283111E-2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1023</v>
      </c>
      <c r="Z29" s="116">
        <v>1598</v>
      </c>
      <c r="AB29" s="121">
        <f t="shared" si="2"/>
        <v>8.5748014595406735E-2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1406</v>
      </c>
      <c r="Z30" s="116">
        <v>1071</v>
      </c>
      <c r="AB30" s="121">
        <f t="shared" si="2"/>
        <v>5.7469414037347073E-2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1921</v>
      </c>
      <c r="Z31" s="116">
        <v>2292</v>
      </c>
      <c r="AB31" s="121">
        <f t="shared" si="2"/>
        <v>0.12298776561493883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312</v>
      </c>
      <c r="Z32" s="116">
        <v>357</v>
      </c>
      <c r="AB32" s="121">
        <f t="shared" si="2"/>
        <v>1.9156471345782355E-2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589</v>
      </c>
      <c r="Z33" s="116">
        <v>618</v>
      </c>
      <c r="AB33" s="121">
        <f t="shared" si="2"/>
        <v>3.3161622665808112E-2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18183</v>
      </c>
      <c r="Z34" s="124">
        <v>18636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11065</v>
      </c>
      <c r="AB37" s="136">
        <f>Z37/Z40*100</f>
        <v>83.597763674826226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2171</v>
      </c>
      <c r="AB38" s="136">
        <f>Z38/Z40*100</f>
        <v>16.402236325173767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13236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5</v>
      </c>
      <c r="Y44" s="116">
        <v>3</v>
      </c>
      <c r="Z44" s="116">
        <v>3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212</v>
      </c>
      <c r="X45" s="116">
        <v>200</v>
      </c>
      <c r="Y45" s="116">
        <v>198</v>
      </c>
      <c r="Z45" s="116">
        <v>235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476</v>
      </c>
      <c r="X46" s="116">
        <v>554</v>
      </c>
      <c r="Y46" s="116">
        <v>626</v>
      </c>
      <c r="Z46" s="116">
        <v>590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691</v>
      </c>
      <c r="X47" s="116">
        <v>733</v>
      </c>
      <c r="Y47" s="116">
        <v>743</v>
      </c>
      <c r="Z47" s="116">
        <v>764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713</v>
      </c>
      <c r="X48" s="116">
        <v>778</v>
      </c>
      <c r="Y48" s="116">
        <v>854</v>
      </c>
      <c r="Z48" s="116">
        <v>863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Golden Plains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796</v>
      </c>
      <c r="X49" s="116">
        <v>893</v>
      </c>
      <c r="Y49" s="116">
        <v>840</v>
      </c>
      <c r="Z49" s="116">
        <v>910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860</v>
      </c>
      <c r="X50" s="116">
        <v>893</v>
      </c>
      <c r="Y50" s="116">
        <v>907</v>
      </c>
      <c r="Z50" s="116">
        <v>968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987</v>
      </c>
      <c r="X51" s="116">
        <v>1007</v>
      </c>
      <c r="Y51" s="116">
        <v>999</v>
      </c>
      <c r="Z51" s="116">
        <v>938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1018</v>
      </c>
      <c r="X52" s="116">
        <v>1087</v>
      </c>
      <c r="Y52" s="116">
        <v>1163</v>
      </c>
      <c r="Z52" s="116">
        <v>1162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875</v>
      </c>
      <c r="X53" s="116">
        <v>923</v>
      </c>
      <c r="Y53" s="116">
        <v>997</v>
      </c>
      <c r="Z53" s="116">
        <v>1025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805</v>
      </c>
      <c r="X54" s="116">
        <v>865</v>
      </c>
      <c r="Y54" s="116">
        <v>855</v>
      </c>
      <c r="Z54" s="116">
        <v>818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601</v>
      </c>
      <c r="X55" s="116">
        <v>663</v>
      </c>
      <c r="Y55" s="116">
        <v>712</v>
      </c>
      <c r="Z55" s="116">
        <v>737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276</v>
      </c>
      <c r="X56" s="116">
        <v>300</v>
      </c>
      <c r="Y56" s="116">
        <v>340</v>
      </c>
      <c r="Z56" s="116">
        <v>360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105</v>
      </c>
      <c r="X57" s="116">
        <v>106</v>
      </c>
      <c r="Y57" s="116">
        <v>138</v>
      </c>
      <c r="Z57" s="116">
        <v>118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35</v>
      </c>
      <c r="X58" s="116">
        <v>53</v>
      </c>
      <c r="Y58" s="116">
        <v>45</v>
      </c>
      <c r="Z58" s="116">
        <v>54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13</v>
      </c>
      <c r="X59" s="116">
        <v>16</v>
      </c>
      <c r="Y59" s="116">
        <v>21</v>
      </c>
      <c r="Z59" s="116">
        <v>18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10</v>
      </c>
      <c r="X60" s="116">
        <v>8</v>
      </c>
      <c r="Y60" s="116">
        <v>13</v>
      </c>
      <c r="Z60" s="116">
        <v>7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8484</v>
      </c>
      <c r="X61" s="116">
        <v>9081</v>
      </c>
      <c r="Y61" s="116">
        <v>9556</v>
      </c>
      <c r="Z61" s="116">
        <v>9578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7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Golden Plains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191</v>
      </c>
      <c r="X64" s="116">
        <v>225</v>
      </c>
      <c r="Y64" s="116">
        <v>264</v>
      </c>
      <c r="Z64" s="116">
        <v>312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539</v>
      </c>
      <c r="X65" s="116">
        <v>506</v>
      </c>
      <c r="Y65" s="116">
        <v>600</v>
      </c>
      <c r="Z65" s="116">
        <v>642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551</v>
      </c>
      <c r="X66" s="116">
        <v>650</v>
      </c>
      <c r="Y66" s="116">
        <v>753</v>
      </c>
      <c r="Z66" s="116">
        <v>753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681</v>
      </c>
      <c r="X67" s="116">
        <v>727</v>
      </c>
      <c r="Y67" s="116">
        <v>705</v>
      </c>
      <c r="Z67" s="116">
        <v>773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798</v>
      </c>
      <c r="X68" s="116">
        <v>801</v>
      </c>
      <c r="Y68" s="116">
        <v>787</v>
      </c>
      <c r="Z68" s="116">
        <v>843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770</v>
      </c>
      <c r="X69" s="116">
        <v>841</v>
      </c>
      <c r="Y69" s="116">
        <v>878</v>
      </c>
      <c r="Z69" s="116">
        <v>951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942</v>
      </c>
      <c r="X70" s="116">
        <v>966</v>
      </c>
      <c r="Y70" s="116">
        <v>954</v>
      </c>
      <c r="Z70" s="116">
        <v>993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933</v>
      </c>
      <c r="X71" s="116">
        <v>1022</v>
      </c>
      <c r="Y71" s="116">
        <v>1108</v>
      </c>
      <c r="Z71" s="116">
        <v>1151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848</v>
      </c>
      <c r="X72" s="116">
        <v>882</v>
      </c>
      <c r="Y72" s="116">
        <v>909</v>
      </c>
      <c r="Z72" s="116">
        <v>923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719</v>
      </c>
      <c r="X73" s="116">
        <v>746</v>
      </c>
      <c r="Y73" s="116">
        <v>779</v>
      </c>
      <c r="Z73" s="116">
        <v>769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443</v>
      </c>
      <c r="X74" s="116">
        <v>513</v>
      </c>
      <c r="Y74" s="116">
        <v>523</v>
      </c>
      <c r="Z74" s="116">
        <v>574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177</v>
      </c>
      <c r="X75" s="116">
        <v>178</v>
      </c>
      <c r="Y75" s="116">
        <v>196</v>
      </c>
      <c r="Z75" s="116">
        <v>214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60</v>
      </c>
      <c r="X76" s="116">
        <v>73</v>
      </c>
      <c r="Y76" s="116">
        <v>100</v>
      </c>
      <c r="Z76" s="116">
        <v>95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26</v>
      </c>
      <c r="X77" s="116">
        <v>31</v>
      </c>
      <c r="Y77" s="116">
        <v>35</v>
      </c>
      <c r="Z77" s="116">
        <v>40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11</v>
      </c>
      <c r="X78" s="116">
        <v>12</v>
      </c>
      <c r="Y78" s="116">
        <v>14</v>
      </c>
      <c r="Z78" s="116">
        <v>9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8</v>
      </c>
      <c r="X79" s="116">
        <v>5</v>
      </c>
      <c r="Y79" s="116">
        <v>17</v>
      </c>
      <c r="Z79" s="116">
        <v>12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7701</v>
      </c>
      <c r="X80" s="116">
        <v>8183</v>
      </c>
      <c r="Y80" s="116">
        <v>8631</v>
      </c>
      <c r="Z80" s="116">
        <v>9064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Golden Plains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676</v>
      </c>
      <c r="X83" s="116">
        <v>723</v>
      </c>
      <c r="Y83" s="116">
        <v>768</v>
      </c>
      <c r="Z83" s="116">
        <v>786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610</v>
      </c>
      <c r="X84" s="116">
        <v>643</v>
      </c>
      <c r="Y84" s="116">
        <v>676</v>
      </c>
      <c r="Z84" s="116">
        <v>668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18,635</v>
      </c>
      <c r="D85" s="100">
        <f t="shared" ref="D85:D90" si="4">AD4</f>
        <v>2.4858384205026729E-2</v>
      </c>
      <c r="E85" s="101">
        <f t="shared" ref="E85:E90" si="5">AD4</f>
        <v>2.4858384205026729E-2</v>
      </c>
      <c r="F85" s="100">
        <f t="shared" ref="F85:F90" si="6">AF4</f>
        <v>0.17408014112903225</v>
      </c>
      <c r="G85" s="101">
        <f t="shared" ref="G85:G90" si="7">AF4</f>
        <v>0.17408014112903225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1398</v>
      </c>
      <c r="X85" s="116">
        <v>1491</v>
      </c>
      <c r="Y85" s="116">
        <v>1597</v>
      </c>
      <c r="Z85" s="116">
        <v>1643</v>
      </c>
    </row>
    <row r="86" spans="1:30" ht="15" customHeight="1" x14ac:dyDescent="0.25">
      <c r="A86" s="102" t="s">
        <v>4</v>
      </c>
      <c r="B86" s="51"/>
      <c r="C86" s="61" t="str">
        <f t="shared" si="3"/>
        <v>9,576</v>
      </c>
      <c r="D86" s="100">
        <f t="shared" si="4"/>
        <v>2.3027004396063422E-3</v>
      </c>
      <c r="E86" s="101">
        <f t="shared" si="5"/>
        <v>2.3027004396063422E-3</v>
      </c>
      <c r="F86" s="100">
        <f t="shared" si="6"/>
        <v>0.14710110206037363</v>
      </c>
      <c r="G86" s="101">
        <f t="shared" si="7"/>
        <v>0.14710110206037363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292</v>
      </c>
      <c r="X86" s="116">
        <v>318</v>
      </c>
      <c r="Y86" s="116">
        <v>358</v>
      </c>
      <c r="Z86" s="116">
        <v>383</v>
      </c>
    </row>
    <row r="87" spans="1:30" ht="15" customHeight="1" x14ac:dyDescent="0.25">
      <c r="A87" s="102" t="s">
        <v>5</v>
      </c>
      <c r="B87" s="51"/>
      <c r="C87" s="61" t="str">
        <f t="shared" si="3"/>
        <v>9,061</v>
      </c>
      <c r="D87" s="100">
        <f t="shared" si="4"/>
        <v>5.0185442744552722E-2</v>
      </c>
      <c r="E87" s="101">
        <f t="shared" si="5"/>
        <v>5.0185442744552722E-2</v>
      </c>
      <c r="F87" s="100">
        <f t="shared" si="6"/>
        <v>0.20443971819752749</v>
      </c>
      <c r="G87" s="101">
        <f t="shared" si="7"/>
        <v>0.20443971819752749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231</v>
      </c>
      <c r="X87" s="116">
        <v>237</v>
      </c>
      <c r="Y87" s="116">
        <v>232</v>
      </c>
      <c r="Z87" s="116">
        <v>235</v>
      </c>
    </row>
    <row r="88" spans="1:30" ht="15" customHeight="1" x14ac:dyDescent="0.25">
      <c r="A88" s="51" t="s">
        <v>6</v>
      </c>
      <c r="B88" s="51"/>
      <c r="C88" s="61" t="str">
        <f t="shared" si="3"/>
        <v>13,238</v>
      </c>
      <c r="D88" s="100">
        <f t="shared" si="4"/>
        <v>1.8777897491149664E-2</v>
      </c>
      <c r="E88" s="101">
        <f t="shared" si="5"/>
        <v>1.8777897491149664E-2</v>
      </c>
      <c r="F88" s="100">
        <f t="shared" si="6"/>
        <v>0.16132994122291433</v>
      </c>
      <c r="G88" s="101">
        <f t="shared" si="7"/>
        <v>0.16132994122291433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284</v>
      </c>
      <c r="X88" s="116">
        <v>284</v>
      </c>
      <c r="Y88" s="116">
        <v>302</v>
      </c>
      <c r="Z88" s="116">
        <v>290</v>
      </c>
    </row>
    <row r="89" spans="1:30" ht="15" customHeight="1" x14ac:dyDescent="0.25">
      <c r="A89" s="51" t="s">
        <v>102</v>
      </c>
      <c r="B89" s="51"/>
      <c r="C89" s="61" t="str">
        <f t="shared" si="3"/>
        <v>$44,160</v>
      </c>
      <c r="D89" s="100">
        <f t="shared" si="4"/>
        <v>4.3398378763062517E-2</v>
      </c>
      <c r="E89" s="101">
        <f t="shared" si="5"/>
        <v>4.3398378763062517E-2</v>
      </c>
      <c r="F89" s="100">
        <f t="shared" si="6"/>
        <v>0.11836597006851513</v>
      </c>
      <c r="G89" s="101">
        <f t="shared" si="7"/>
        <v>0.11836597006851513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718</v>
      </c>
      <c r="X89" s="116">
        <v>754</v>
      </c>
      <c r="Y89" s="116">
        <v>794</v>
      </c>
      <c r="Z89" s="116">
        <v>744</v>
      </c>
    </row>
    <row r="90" spans="1:30" ht="15" customHeight="1" x14ac:dyDescent="0.25">
      <c r="A90" s="51" t="s">
        <v>7</v>
      </c>
      <c r="B90" s="51"/>
      <c r="C90" s="61" t="str">
        <f t="shared" si="3"/>
        <v>$755.6 mil</v>
      </c>
      <c r="D90" s="100">
        <f t="shared" si="4"/>
        <v>6.4434705897280287E-2</v>
      </c>
      <c r="E90" s="101">
        <f t="shared" si="5"/>
        <v>6.4434705897280287E-2</v>
      </c>
      <c r="F90" s="100">
        <f t="shared" si="6"/>
        <v>0.3502225341550611</v>
      </c>
      <c r="G90" s="101">
        <f t="shared" si="7"/>
        <v>0.3502225341550611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731</v>
      </c>
      <c r="X90" s="116">
        <v>787</v>
      </c>
      <c r="Y90" s="116">
        <v>846</v>
      </c>
      <c r="Z90" s="116">
        <v>855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6210</v>
      </c>
      <c r="X91" s="116">
        <v>6499</v>
      </c>
      <c r="Y91" s="116">
        <v>6870</v>
      </c>
      <c r="Z91" s="116">
        <v>6913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403</v>
      </c>
      <c r="X93" s="116">
        <v>446</v>
      </c>
      <c r="Y93" s="116">
        <v>516</v>
      </c>
      <c r="Z93" s="116">
        <v>531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1088</v>
      </c>
      <c r="X94" s="116">
        <v>1131</v>
      </c>
      <c r="Y94" s="116">
        <v>1181</v>
      </c>
      <c r="Z94" s="116">
        <v>1234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229</v>
      </c>
      <c r="X95" s="116">
        <v>224</v>
      </c>
      <c r="Y95" s="116">
        <v>269</v>
      </c>
      <c r="Z95" s="116">
        <v>275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821</v>
      </c>
      <c r="X96" s="116">
        <v>908</v>
      </c>
      <c r="Y96" s="116">
        <v>951</v>
      </c>
      <c r="Z96" s="116">
        <v>1033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988</v>
      </c>
      <c r="X97" s="116">
        <v>1066</v>
      </c>
      <c r="Y97" s="116">
        <v>1100</v>
      </c>
      <c r="Z97" s="116">
        <v>1121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492</v>
      </c>
      <c r="X98" s="116">
        <v>562</v>
      </c>
      <c r="Y98" s="116">
        <v>594</v>
      </c>
      <c r="Z98" s="116">
        <v>620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55</v>
      </c>
      <c r="X99" s="116">
        <v>57</v>
      </c>
      <c r="Y99" s="116">
        <v>71</v>
      </c>
      <c r="Z99" s="116">
        <v>68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390</v>
      </c>
      <c r="X100" s="116">
        <v>426</v>
      </c>
      <c r="Y100" s="116">
        <v>453</v>
      </c>
      <c r="Z100" s="116">
        <v>458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5466</v>
      </c>
      <c r="X101" s="116">
        <v>5790</v>
      </c>
      <c r="Y101" s="116">
        <v>6120</v>
      </c>
      <c r="Z101" s="116">
        <v>6328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11170</v>
      </c>
      <c r="X104" s="116">
        <v>12337</v>
      </c>
      <c r="Y104" s="116">
        <v>13135</v>
      </c>
      <c r="Z104" s="116">
        <v>13501</v>
      </c>
      <c r="AB104" s="113" t="str">
        <f>TEXT(Z104,"###,###")</f>
        <v>13,501</v>
      </c>
      <c r="AD104" s="134">
        <f>Z104/($Z$4)*100</f>
        <v>72.449691440837142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3122</v>
      </c>
      <c r="X105" s="116">
        <v>3205</v>
      </c>
      <c r="Y105" s="116">
        <v>2970</v>
      </c>
      <c r="Z105" s="116">
        <v>3399</v>
      </c>
      <c r="AB105" s="113" t="str">
        <f>TEXT(Z105,"###,###")</f>
        <v>3,399</v>
      </c>
      <c r="AD105" s="134">
        <f>Z105/($Z$4)*100</f>
        <v>18.239871210088545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14292</v>
      </c>
      <c r="X106" s="124">
        <v>15542</v>
      </c>
      <c r="Y106" s="124">
        <v>16105</v>
      </c>
      <c r="Z106" s="124">
        <v>16900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2453</v>
      </c>
      <c r="X108" s="116">
        <v>2837</v>
      </c>
      <c r="Y108" s="116">
        <v>3287</v>
      </c>
      <c r="Z108" s="116">
        <v>2968</v>
      </c>
      <c r="AB108" s="113" t="str">
        <f>TEXT(Z108,"###,###")</f>
        <v>2,968</v>
      </c>
      <c r="AD108" s="134">
        <f>Z108/($Z$4)*100</f>
        <v>15.927019050174405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2438</v>
      </c>
      <c r="X109" s="116">
        <v>2732</v>
      </c>
      <c r="Y109" s="116">
        <v>2775</v>
      </c>
      <c r="Z109" s="116">
        <v>2849</v>
      </c>
      <c r="AB109" s="113" t="str">
        <f>TEXT(Z109,"###,###")</f>
        <v>2,849</v>
      </c>
      <c r="AD109" s="134">
        <f>Z109/($Z$4)*100</f>
        <v>15.288435739200429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3466</v>
      </c>
      <c r="X110" s="116">
        <v>3692</v>
      </c>
      <c r="Y110" s="116">
        <v>3939</v>
      </c>
      <c r="Z110" s="116">
        <v>4027</v>
      </c>
      <c r="AB110" s="113" t="str">
        <f>TEXT(Z110,"###,###")</f>
        <v>4,027</v>
      </c>
      <c r="AD110" s="134">
        <f>Z110/($Z$4)*100</f>
        <v>21.609873893211699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5933</v>
      </c>
      <c r="X111" s="116">
        <v>6281</v>
      </c>
      <c r="Y111" s="116">
        <v>6102</v>
      </c>
      <c r="Z111" s="116">
        <v>7054</v>
      </c>
      <c r="AB111" s="113" t="str">
        <f>TEXT(Z111,"###,###")</f>
        <v>7,054</v>
      </c>
      <c r="AD111" s="134">
        <f>Z111/($Z$4)*100</f>
        <v>37.853501475717735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16188</v>
      </c>
      <c r="X112" s="116">
        <v>17264</v>
      </c>
      <c r="Y112" s="116">
        <v>18183</v>
      </c>
      <c r="Z112" s="116">
        <v>18637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39.119999999999997</v>
      </c>
      <c r="W118" s="135">
        <v>40.18</v>
      </c>
      <c r="X118" s="135">
        <v>42.26</v>
      </c>
      <c r="Y118" s="135">
        <v>42.37</v>
      </c>
      <c r="Z118" s="135">
        <v>42.17</v>
      </c>
      <c r="AB118" s="113" t="str">
        <f>TEXT(Z118,"##.0")</f>
        <v>42.2</v>
      </c>
    </row>
    <row r="120" spans="19:32" x14ac:dyDescent="0.25">
      <c r="S120" s="105" t="s">
        <v>104</v>
      </c>
      <c r="T120" s="116"/>
      <c r="U120" s="116"/>
      <c r="V120" s="116">
        <v>9363</v>
      </c>
      <c r="W120" s="116">
        <v>9637</v>
      </c>
      <c r="X120" s="116">
        <v>10097</v>
      </c>
      <c r="Y120" s="116">
        <v>10668</v>
      </c>
      <c r="Z120" s="116">
        <v>10968</v>
      </c>
      <c r="AB120" s="113" t="str">
        <f>TEXT(Z120,"###,###")</f>
        <v>10,968</v>
      </c>
    </row>
    <row r="121" spans="19:32" x14ac:dyDescent="0.25">
      <c r="S121" s="105" t="s">
        <v>105</v>
      </c>
      <c r="T121" s="116"/>
      <c r="U121" s="116"/>
      <c r="V121" s="116">
        <v>1106</v>
      </c>
      <c r="W121" s="116">
        <v>1110</v>
      </c>
      <c r="X121" s="116">
        <v>1155</v>
      </c>
      <c r="Y121" s="116">
        <v>1263</v>
      </c>
      <c r="Z121" s="116">
        <v>1248</v>
      </c>
      <c r="AB121" s="113" t="str">
        <f>TEXT(Z121,"###,###")</f>
        <v>1,248</v>
      </c>
    </row>
    <row r="122" spans="19:32" x14ac:dyDescent="0.25">
      <c r="S122" s="105" t="s">
        <v>106</v>
      </c>
      <c r="T122" s="116"/>
      <c r="U122" s="116"/>
      <c r="V122" s="116">
        <v>932</v>
      </c>
      <c r="W122" s="116">
        <v>929</v>
      </c>
      <c r="X122" s="116">
        <v>1037</v>
      </c>
      <c r="Y122" s="116">
        <v>1068</v>
      </c>
      <c r="Z122" s="116">
        <v>1025</v>
      </c>
      <c r="AB122" s="113" t="str">
        <f>TEXT(Z122,"###,###")</f>
        <v>1,025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10295</v>
      </c>
      <c r="W124" s="116">
        <v>10566</v>
      </c>
      <c r="X124" s="116">
        <v>11134</v>
      </c>
      <c r="Y124" s="116">
        <v>11736</v>
      </c>
      <c r="Z124" s="116">
        <v>11993</v>
      </c>
      <c r="AB124" s="113" t="str">
        <f>TEXT(Z124,"###,###")</f>
        <v>11,993</v>
      </c>
      <c r="AD124" s="131">
        <f>Z124/$Z$7*100</f>
        <v>90.595256080978999</v>
      </c>
    </row>
    <row r="125" spans="19:32" x14ac:dyDescent="0.25">
      <c r="S125" s="105" t="s">
        <v>108</v>
      </c>
      <c r="T125" s="116"/>
      <c r="U125" s="116"/>
      <c r="V125" s="116">
        <v>2038</v>
      </c>
      <c r="W125" s="116">
        <v>2039</v>
      </c>
      <c r="X125" s="116">
        <v>2192</v>
      </c>
      <c r="Y125" s="116">
        <v>2331</v>
      </c>
      <c r="Z125" s="116">
        <v>2273</v>
      </c>
      <c r="AB125" s="113" t="str">
        <f>TEXT(Z125,"###,###")</f>
        <v>2,273</v>
      </c>
      <c r="AD125" s="131">
        <f>Z125/$Z$7*100</f>
        <v>17.17026741199577</v>
      </c>
    </row>
    <row r="127" spans="19:32" x14ac:dyDescent="0.25">
      <c r="S127" s="105" t="s">
        <v>109</v>
      </c>
      <c r="T127" s="116"/>
      <c r="U127" s="116"/>
      <c r="V127" s="116">
        <v>6053</v>
      </c>
      <c r="W127" s="116">
        <v>6212</v>
      </c>
      <c r="X127" s="116">
        <v>6499</v>
      </c>
      <c r="Y127" s="116">
        <v>6875</v>
      </c>
      <c r="Z127" s="116">
        <v>6911</v>
      </c>
      <c r="AB127" s="113" t="str">
        <f>TEXT(Z127,"###,###")</f>
        <v>6,911</v>
      </c>
      <c r="AD127" s="131">
        <f>Z127/$Z$7*100</f>
        <v>52.205771264541468</v>
      </c>
    </row>
    <row r="128" spans="19:32" x14ac:dyDescent="0.25">
      <c r="S128" s="105" t="s">
        <v>110</v>
      </c>
      <c r="T128" s="116"/>
      <c r="U128" s="116"/>
      <c r="V128" s="116">
        <v>5346</v>
      </c>
      <c r="W128" s="116">
        <v>5467</v>
      </c>
      <c r="X128" s="116">
        <v>5790</v>
      </c>
      <c r="Y128" s="116">
        <v>6118</v>
      </c>
      <c r="Z128" s="116">
        <v>6328</v>
      </c>
      <c r="AB128" s="113" t="str">
        <f>TEXT(Z128,"###,###")</f>
        <v>6,328</v>
      </c>
      <c r="AD128" s="131">
        <f>Z128/$Z$7*100</f>
        <v>47.801782746638466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171F698-9B94-475B-B58F-15D4F47C736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A2278C24-410F-44A2-BD16-C2B261D2FF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C676A759-2CFD-4F15-A3DF-6F372E3EAA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939B2ECE-18B6-4268-8EF1-E863650E8E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181C8-ACD1-4CE7-839D-8F15A60D330F}">
  <sheetPr codeName="Sheet8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Greater Bendigo</v>
      </c>
      <c r="T1" s="103"/>
      <c r="U1" s="103"/>
      <c r="V1" s="103"/>
      <c r="W1" s="103"/>
      <c r="X1" s="103"/>
      <c r="Y1" s="104" t="str">
        <f>Y3</f>
        <v>8.25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137</v>
      </c>
      <c r="Y3" s="109" t="s">
        <v>233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8.25 Greater Bendigo,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77620</v>
      </c>
      <c r="W4" s="112">
        <v>77773</v>
      </c>
      <c r="X4" s="112">
        <v>82578</v>
      </c>
      <c r="Y4" s="112">
        <v>85531</v>
      </c>
      <c r="Z4" s="112">
        <v>87764</v>
      </c>
      <c r="AB4" s="113" t="str">
        <f>TEXT(Z4,"###,###")</f>
        <v>87,764</v>
      </c>
      <c r="AD4" s="114">
        <f>Z4/Y4-1</f>
        <v>2.6107493189603703E-2</v>
      </c>
      <c r="AF4" s="114">
        <f>Z4/V4-1</f>
        <v>0.13068796701880969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39062</v>
      </c>
      <c r="W5" s="112">
        <v>38698</v>
      </c>
      <c r="X5" s="112">
        <v>41304</v>
      </c>
      <c r="Y5" s="112">
        <v>42710</v>
      </c>
      <c r="Z5" s="112">
        <v>43362</v>
      </c>
      <c r="AB5" s="113" t="str">
        <f>TEXT(Z5,"###,###")</f>
        <v>43,362</v>
      </c>
      <c r="AD5" s="114">
        <f t="shared" ref="AD5:AD9" si="0">Z5/Y5-1</f>
        <v>1.5265745726996016E-2</v>
      </c>
      <c r="AF5" s="114">
        <f t="shared" ref="AF5:AF9" si="1">Z5/V5-1</f>
        <v>0.11008140904203567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38558</v>
      </c>
      <c r="W6" s="112">
        <v>39075</v>
      </c>
      <c r="X6" s="112">
        <v>41274</v>
      </c>
      <c r="Y6" s="112">
        <v>42820</v>
      </c>
      <c r="Z6" s="112">
        <v>44403</v>
      </c>
      <c r="AB6" s="113" t="str">
        <f>TEXT(Z6,"###,###")</f>
        <v>44,403</v>
      </c>
      <c r="AD6" s="114">
        <f t="shared" si="0"/>
        <v>3.6968706212050506E-2</v>
      </c>
      <c r="AF6" s="114">
        <f t="shared" si="1"/>
        <v>0.15158981274962402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55102</v>
      </c>
      <c r="W7" s="112">
        <v>55970</v>
      </c>
      <c r="X7" s="112">
        <v>58193</v>
      </c>
      <c r="Y7" s="112">
        <v>61004</v>
      </c>
      <c r="Z7" s="112">
        <v>61889</v>
      </c>
      <c r="AB7" s="113" t="str">
        <f>TEXT(Z7,"###,###")</f>
        <v>61,889</v>
      </c>
      <c r="AD7" s="114">
        <f t="shared" si="0"/>
        <v>1.4507245426529369E-2</v>
      </c>
      <c r="AF7" s="114">
        <f t="shared" si="1"/>
        <v>0.1231715727196836</v>
      </c>
    </row>
    <row r="8" spans="1:32" ht="17.25" customHeight="1" x14ac:dyDescent="0.25">
      <c r="A8" s="68" t="s">
        <v>13</v>
      </c>
      <c r="B8" s="69"/>
      <c r="C8" s="31"/>
      <c r="D8" s="70" t="str">
        <f>AB4</f>
        <v>87,764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61,889</v>
      </c>
      <c r="P8" s="71"/>
      <c r="S8" s="111" t="s">
        <v>87</v>
      </c>
      <c r="T8" s="112"/>
      <c r="U8" s="112"/>
      <c r="V8" s="112">
        <v>36916</v>
      </c>
      <c r="W8" s="112">
        <v>38202</v>
      </c>
      <c r="X8" s="112">
        <v>38655</v>
      </c>
      <c r="Y8" s="112">
        <v>40382.54</v>
      </c>
      <c r="Z8" s="112">
        <v>41963</v>
      </c>
      <c r="AB8" s="113" t="str">
        <f>TEXT(Z8,"$###,###")</f>
        <v>$41,963</v>
      </c>
      <c r="AD8" s="114">
        <f t="shared" si="0"/>
        <v>3.9137211279924422E-2</v>
      </c>
      <c r="AF8" s="114">
        <f t="shared" si="1"/>
        <v>0.13671578719254529</v>
      </c>
    </row>
    <row r="9" spans="1:32" x14ac:dyDescent="0.25">
      <c r="A9" s="32" t="s">
        <v>15</v>
      </c>
      <c r="B9" s="75"/>
      <c r="C9" s="76"/>
      <c r="D9" s="77">
        <f>AD104</f>
        <v>72.729137231666741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50.658436878928406</v>
      </c>
      <c r="P9" s="78" t="s">
        <v>88</v>
      </c>
      <c r="S9" s="111" t="s">
        <v>7</v>
      </c>
      <c r="T9" s="112"/>
      <c r="U9" s="112"/>
      <c r="V9" s="112">
        <v>2614974622</v>
      </c>
      <c r="W9" s="112">
        <v>2730496369</v>
      </c>
      <c r="X9" s="112">
        <v>2921097260</v>
      </c>
      <c r="Y9" s="112">
        <v>3197343649</v>
      </c>
      <c r="Z9" s="112">
        <v>3379957369</v>
      </c>
      <c r="AB9" s="113" t="str">
        <f>TEXT(Z9/1000000,"$#,###.0")&amp;" mil"</f>
        <v>$3,380.0 mil</v>
      </c>
      <c r="AD9" s="114">
        <f t="shared" si="0"/>
        <v>5.7114198549509831E-2</v>
      </c>
      <c r="AF9" s="114">
        <f t="shared" si="1"/>
        <v>0.292539262356176</v>
      </c>
    </row>
    <row r="10" spans="1:32" x14ac:dyDescent="0.25">
      <c r="A10" s="32" t="s">
        <v>18</v>
      </c>
      <c r="B10" s="75"/>
      <c r="C10" s="76"/>
      <c r="D10" s="77">
        <f>AD105</f>
        <v>20.697552527232123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49.349642101181146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93.58205820097271</v>
      </c>
      <c r="P11" s="78" t="s">
        <v>88</v>
      </c>
      <c r="S11" s="111" t="s">
        <v>30</v>
      </c>
      <c r="T11" s="116"/>
      <c r="U11" s="116"/>
      <c r="V11" s="116">
        <v>70173</v>
      </c>
      <c r="W11" s="116">
        <v>70325</v>
      </c>
      <c r="X11" s="116">
        <v>74869</v>
      </c>
      <c r="Y11" s="116">
        <v>77416</v>
      </c>
      <c r="Z11" s="116">
        <v>79826</v>
      </c>
    </row>
    <row r="12" spans="1:32" ht="28.5" customHeight="1" x14ac:dyDescent="0.25">
      <c r="A12" s="32" t="s">
        <v>20</v>
      </c>
      <c r="B12" s="76"/>
      <c r="C12" s="76"/>
      <c r="D12" s="77">
        <f>AD108</f>
        <v>13.381340868693314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12.824573025901209</v>
      </c>
      <c r="P12" s="78" t="s">
        <v>88</v>
      </c>
      <c r="S12" s="111" t="s">
        <v>31</v>
      </c>
      <c r="T12" s="116"/>
      <c r="U12" s="116"/>
      <c r="V12" s="116">
        <v>7446</v>
      </c>
      <c r="W12" s="116">
        <v>7447</v>
      </c>
      <c r="X12" s="116">
        <v>7709</v>
      </c>
      <c r="Y12" s="116">
        <v>8115</v>
      </c>
      <c r="Z12" s="116">
        <v>7935</v>
      </c>
    </row>
    <row r="13" spans="1:32" ht="15" customHeight="1" x14ac:dyDescent="0.25">
      <c r="A13" s="32" t="s">
        <v>21</v>
      </c>
      <c r="B13" s="76"/>
      <c r="C13" s="76"/>
      <c r="D13" s="77">
        <f>AD109</f>
        <v>14.468346930404266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41.2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24.244564969691446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18.005978831703967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41.332436990109841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81.994021168296044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1704</v>
      </c>
      <c r="Z15" s="116">
        <v>1890</v>
      </c>
      <c r="AB15" s="121">
        <f t="shared" ref="AB15:AB34" si="2">IF(Z15="np",0,Z15/$Z$34)</f>
        <v>2.1535271127924069E-2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1109</v>
      </c>
      <c r="Z16" s="116">
        <v>1286</v>
      </c>
      <c r="AB16" s="121">
        <f t="shared" si="2"/>
        <v>1.4653099825666854E-2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6910</v>
      </c>
      <c r="Z17" s="116">
        <v>6767</v>
      </c>
      <c r="AB17" s="121">
        <f t="shared" si="2"/>
        <v>7.7105386096646647E-2</v>
      </c>
    </row>
    <row r="18" spans="1:28" x14ac:dyDescent="0.25">
      <c r="A18" s="67" t="str">
        <f>$S$1&amp;" ("&amp;$V$2&amp;" to "&amp;$Z$2&amp;")"</f>
        <v>Greater Bendigo (2014-15 to 2018-19)</v>
      </c>
      <c r="B18" s="67"/>
      <c r="C18" s="67"/>
      <c r="D18" s="67"/>
      <c r="E18" s="67"/>
      <c r="F18" s="67"/>
      <c r="G18" s="67" t="str">
        <f>$S$1&amp;" ("&amp;$V$2&amp;" to "&amp;$Z$2&amp;")"</f>
        <v>Greater Bendigo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723</v>
      </c>
      <c r="Z18" s="116">
        <v>750</v>
      </c>
      <c r="AB18" s="121">
        <f t="shared" si="2"/>
        <v>8.5457425110809799E-3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6356</v>
      </c>
      <c r="Z19" s="116">
        <v>6526</v>
      </c>
      <c r="AB19" s="121">
        <f t="shared" si="2"/>
        <v>7.4359354169752631E-2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1869</v>
      </c>
      <c r="Z20" s="116">
        <v>1890</v>
      </c>
      <c r="AB20" s="121">
        <f t="shared" si="2"/>
        <v>2.1535271127924069E-2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8696</v>
      </c>
      <c r="Z21" s="116">
        <v>8700</v>
      </c>
      <c r="AB21" s="121">
        <f t="shared" si="2"/>
        <v>9.9130613128539366E-2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6163</v>
      </c>
      <c r="Z22" s="116">
        <v>6727</v>
      </c>
      <c r="AB22" s="121">
        <f t="shared" si="2"/>
        <v>7.6649613162722327E-2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2751</v>
      </c>
      <c r="Z23" s="116">
        <v>2758</v>
      </c>
      <c r="AB23" s="121">
        <f t="shared" si="2"/>
        <v>3.1425543794081787E-2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874</v>
      </c>
      <c r="Z24" s="116">
        <v>918</v>
      </c>
      <c r="AB24" s="121">
        <f t="shared" si="2"/>
        <v>1.0459988833563119E-2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3517</v>
      </c>
      <c r="Z25" s="116">
        <v>3556</v>
      </c>
      <c r="AB25" s="121">
        <f t="shared" si="2"/>
        <v>4.0518213825871952E-2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1132</v>
      </c>
      <c r="Z26" s="116">
        <v>1041</v>
      </c>
      <c r="AB26" s="121">
        <f t="shared" si="2"/>
        <v>1.1861490605380399E-2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3700</v>
      </c>
      <c r="Z27" s="116">
        <v>3714</v>
      </c>
      <c r="AB27" s="121">
        <f t="shared" si="2"/>
        <v>4.2318516914873011E-2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6492</v>
      </c>
      <c r="Z28" s="116">
        <v>6499</v>
      </c>
      <c r="AB28" s="121">
        <f t="shared" si="2"/>
        <v>7.4051707439353714E-2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4537</v>
      </c>
      <c r="Z29" s="116">
        <v>7523</v>
      </c>
      <c r="AB29" s="121">
        <f t="shared" si="2"/>
        <v>8.5719494547816272E-2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7992</v>
      </c>
      <c r="Z30" s="116">
        <v>5867</v>
      </c>
      <c r="AB30" s="121">
        <f t="shared" si="2"/>
        <v>6.6850495083349476E-2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12367</v>
      </c>
      <c r="Z31" s="116">
        <v>13205</v>
      </c>
      <c r="AB31" s="121">
        <f t="shared" si="2"/>
        <v>0.15046203981176579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1537</v>
      </c>
      <c r="Z32" s="116">
        <v>1809</v>
      </c>
      <c r="AB32" s="121">
        <f t="shared" si="2"/>
        <v>2.0612330936727322E-2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2707</v>
      </c>
      <c r="Z33" s="116">
        <v>2856</v>
      </c>
      <c r="AB33" s="121">
        <f t="shared" si="2"/>
        <v>3.2542187482196366E-2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85531</v>
      </c>
      <c r="Z34" s="124">
        <v>87763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50742</v>
      </c>
      <c r="AB37" s="136">
        <f>Z37/Z40*100</f>
        <v>81.994021168296044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11143</v>
      </c>
      <c r="AB38" s="136">
        <f>Z38/Z40*100</f>
        <v>18.005978831703967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61885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12</v>
      </c>
      <c r="X44" s="116">
        <v>14</v>
      </c>
      <c r="Y44" s="116">
        <v>17</v>
      </c>
      <c r="Z44" s="116">
        <v>10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906</v>
      </c>
      <c r="X45" s="116">
        <v>994</v>
      </c>
      <c r="Y45" s="116">
        <v>1012</v>
      </c>
      <c r="Z45" s="116">
        <v>1080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2423</v>
      </c>
      <c r="X46" s="116">
        <v>2608</v>
      </c>
      <c r="Y46" s="116">
        <v>2738</v>
      </c>
      <c r="Z46" s="116">
        <v>2757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3945</v>
      </c>
      <c r="X47" s="116">
        <v>4196</v>
      </c>
      <c r="Y47" s="116">
        <v>4304</v>
      </c>
      <c r="Z47" s="116">
        <v>4318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4697</v>
      </c>
      <c r="X48" s="116">
        <v>5100</v>
      </c>
      <c r="Y48" s="116">
        <v>5182</v>
      </c>
      <c r="Z48" s="116">
        <v>5295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Greater Bendigo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4223</v>
      </c>
      <c r="X49" s="116">
        <v>4543</v>
      </c>
      <c r="Y49" s="116">
        <v>4707</v>
      </c>
      <c r="Z49" s="116">
        <v>4826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3663</v>
      </c>
      <c r="X50" s="116">
        <v>3871</v>
      </c>
      <c r="Y50" s="116">
        <v>3972</v>
      </c>
      <c r="Z50" s="116">
        <v>4148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3577</v>
      </c>
      <c r="X51" s="116">
        <v>3781</v>
      </c>
      <c r="Y51" s="116">
        <v>3861</v>
      </c>
      <c r="Z51" s="116">
        <v>3921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3583</v>
      </c>
      <c r="X52" s="116">
        <v>3851</v>
      </c>
      <c r="Y52" s="116">
        <v>3944</v>
      </c>
      <c r="Z52" s="116">
        <v>3987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3575</v>
      </c>
      <c r="X53" s="116">
        <v>3739</v>
      </c>
      <c r="Y53" s="116">
        <v>3726</v>
      </c>
      <c r="Z53" s="116">
        <v>3655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3295</v>
      </c>
      <c r="X54" s="116">
        <v>3466</v>
      </c>
      <c r="Y54" s="116">
        <v>3665</v>
      </c>
      <c r="Z54" s="116">
        <v>3670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2580</v>
      </c>
      <c r="X55" s="116">
        <v>2714</v>
      </c>
      <c r="Y55" s="116">
        <v>2850</v>
      </c>
      <c r="Z55" s="116">
        <v>2912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1368</v>
      </c>
      <c r="X56" s="116">
        <v>1480</v>
      </c>
      <c r="Y56" s="116">
        <v>1591</v>
      </c>
      <c r="Z56" s="116">
        <v>1677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439</v>
      </c>
      <c r="X57" s="116">
        <v>512</v>
      </c>
      <c r="Y57" s="116">
        <v>602</v>
      </c>
      <c r="Z57" s="116">
        <v>657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213</v>
      </c>
      <c r="X58" s="116">
        <v>221</v>
      </c>
      <c r="Y58" s="116">
        <v>232</v>
      </c>
      <c r="Z58" s="116">
        <v>242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103</v>
      </c>
      <c r="X59" s="116">
        <v>131</v>
      </c>
      <c r="Y59" s="116">
        <v>134</v>
      </c>
      <c r="Z59" s="116">
        <v>137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93</v>
      </c>
      <c r="X60" s="116">
        <v>83</v>
      </c>
      <c r="Y60" s="116">
        <v>78</v>
      </c>
      <c r="Z60" s="116">
        <v>61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38698</v>
      </c>
      <c r="X61" s="116">
        <v>41304</v>
      </c>
      <c r="Y61" s="116">
        <v>42710</v>
      </c>
      <c r="Z61" s="116">
        <v>43362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26</v>
      </c>
      <c r="X63" s="116">
        <v>23</v>
      </c>
      <c r="Y63" s="116">
        <v>24</v>
      </c>
      <c r="Z63" s="116">
        <v>21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Greater Bendigo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1099</v>
      </c>
      <c r="X64" s="116">
        <v>1117</v>
      </c>
      <c r="Y64" s="116">
        <v>1114</v>
      </c>
      <c r="Z64" s="116">
        <v>1233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2724</v>
      </c>
      <c r="X65" s="116">
        <v>2892</v>
      </c>
      <c r="Y65" s="116">
        <v>2989</v>
      </c>
      <c r="Z65" s="116">
        <v>2984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4288</v>
      </c>
      <c r="X66" s="116">
        <v>4413</v>
      </c>
      <c r="Y66" s="116">
        <v>4398</v>
      </c>
      <c r="Z66" s="116">
        <v>4669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4523</v>
      </c>
      <c r="X67" s="116">
        <v>4768</v>
      </c>
      <c r="Y67" s="116">
        <v>4972</v>
      </c>
      <c r="Z67" s="116">
        <v>5230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3847</v>
      </c>
      <c r="X68" s="116">
        <v>4213</v>
      </c>
      <c r="Y68" s="116">
        <v>4480</v>
      </c>
      <c r="Z68" s="116">
        <v>4621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3485</v>
      </c>
      <c r="X69" s="116">
        <v>3797</v>
      </c>
      <c r="Y69" s="116">
        <v>4079</v>
      </c>
      <c r="Z69" s="116">
        <v>4244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3952</v>
      </c>
      <c r="X70" s="116">
        <v>3944</v>
      </c>
      <c r="Y70" s="116">
        <v>3924</v>
      </c>
      <c r="Z70" s="116">
        <v>4052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3824</v>
      </c>
      <c r="X71" s="116">
        <v>4109</v>
      </c>
      <c r="Y71" s="116">
        <v>4304</v>
      </c>
      <c r="Z71" s="116">
        <v>4377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3847</v>
      </c>
      <c r="X72" s="116">
        <v>3874</v>
      </c>
      <c r="Y72" s="116">
        <v>3948</v>
      </c>
      <c r="Z72" s="116">
        <v>3997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3510</v>
      </c>
      <c r="X73" s="116">
        <v>3815</v>
      </c>
      <c r="Y73" s="116">
        <v>3891</v>
      </c>
      <c r="Z73" s="116">
        <v>4005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2278</v>
      </c>
      <c r="X74" s="116">
        <v>2548</v>
      </c>
      <c r="Y74" s="116">
        <v>2699</v>
      </c>
      <c r="Z74" s="116">
        <v>2886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946</v>
      </c>
      <c r="X75" s="116">
        <v>999</v>
      </c>
      <c r="Y75" s="116">
        <v>1120</v>
      </c>
      <c r="Z75" s="116">
        <v>1248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322</v>
      </c>
      <c r="X76" s="116">
        <v>356</v>
      </c>
      <c r="Y76" s="116">
        <v>402</v>
      </c>
      <c r="Z76" s="116">
        <v>421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200</v>
      </c>
      <c r="X77" s="116">
        <v>199</v>
      </c>
      <c r="Y77" s="116">
        <v>204</v>
      </c>
      <c r="Z77" s="116">
        <v>210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114</v>
      </c>
      <c r="X78" s="116">
        <v>122</v>
      </c>
      <c r="Y78" s="116">
        <v>124</v>
      </c>
      <c r="Z78" s="116">
        <v>107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92</v>
      </c>
      <c r="X79" s="116">
        <v>85</v>
      </c>
      <c r="Y79" s="116">
        <v>108</v>
      </c>
      <c r="Z79" s="116">
        <v>100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39075</v>
      </c>
      <c r="X80" s="116">
        <v>41274</v>
      </c>
      <c r="Y80" s="116">
        <v>42820</v>
      </c>
      <c r="Z80" s="116">
        <v>44404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Greater Bendigo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3108</v>
      </c>
      <c r="X83" s="116">
        <v>3202</v>
      </c>
      <c r="Y83" s="116">
        <v>3348</v>
      </c>
      <c r="Z83" s="116">
        <v>3364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3755</v>
      </c>
      <c r="X84" s="116">
        <v>3883</v>
      </c>
      <c r="Y84" s="116">
        <v>4003</v>
      </c>
      <c r="Z84" s="116">
        <v>4201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87,764</v>
      </c>
      <c r="D85" s="100">
        <f t="shared" ref="D85:D90" si="4">AD4</f>
        <v>2.6107493189603703E-2</v>
      </c>
      <c r="E85" s="101">
        <f t="shared" ref="E85:E90" si="5">AD4</f>
        <v>2.6107493189603703E-2</v>
      </c>
      <c r="F85" s="100">
        <f t="shared" ref="F85:F90" si="6">AF4</f>
        <v>0.13068796701880969</v>
      </c>
      <c r="G85" s="101">
        <f t="shared" ref="G85:G90" si="7">AF4</f>
        <v>0.13068796701880969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5223</v>
      </c>
      <c r="X85" s="116">
        <v>5385</v>
      </c>
      <c r="Y85" s="116">
        <v>5718</v>
      </c>
      <c r="Z85" s="116">
        <v>5876</v>
      </c>
    </row>
    <row r="86" spans="1:30" ht="15" customHeight="1" x14ac:dyDescent="0.25">
      <c r="A86" s="102" t="s">
        <v>4</v>
      </c>
      <c r="B86" s="51"/>
      <c r="C86" s="61" t="str">
        <f t="shared" si="3"/>
        <v>43,362</v>
      </c>
      <c r="D86" s="100">
        <f t="shared" si="4"/>
        <v>1.5265745726996016E-2</v>
      </c>
      <c r="E86" s="101">
        <f t="shared" si="5"/>
        <v>1.5265745726996016E-2</v>
      </c>
      <c r="F86" s="100">
        <f t="shared" si="6"/>
        <v>0.11008140904203567</v>
      </c>
      <c r="G86" s="101">
        <f t="shared" si="7"/>
        <v>0.11008140904203567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1649</v>
      </c>
      <c r="X86" s="116">
        <v>1832</v>
      </c>
      <c r="Y86" s="116">
        <v>1949</v>
      </c>
      <c r="Z86" s="116">
        <v>2078</v>
      </c>
    </row>
    <row r="87" spans="1:30" ht="15" customHeight="1" x14ac:dyDescent="0.25">
      <c r="A87" s="102" t="s">
        <v>5</v>
      </c>
      <c r="B87" s="51"/>
      <c r="C87" s="61" t="str">
        <f t="shared" si="3"/>
        <v>44,403</v>
      </c>
      <c r="D87" s="100">
        <f t="shared" si="4"/>
        <v>3.6968706212050506E-2</v>
      </c>
      <c r="E87" s="101">
        <f t="shared" si="5"/>
        <v>3.6968706212050506E-2</v>
      </c>
      <c r="F87" s="100">
        <f t="shared" si="6"/>
        <v>0.15158981274962402</v>
      </c>
      <c r="G87" s="101">
        <f t="shared" si="7"/>
        <v>0.15158981274962402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1325</v>
      </c>
      <c r="X87" s="116">
        <v>1402</v>
      </c>
      <c r="Y87" s="116">
        <v>1447</v>
      </c>
      <c r="Z87" s="116">
        <v>1483</v>
      </c>
    </row>
    <row r="88" spans="1:30" ht="15" customHeight="1" x14ac:dyDescent="0.25">
      <c r="A88" s="51" t="s">
        <v>6</v>
      </c>
      <c r="B88" s="51"/>
      <c r="C88" s="61" t="str">
        <f t="shared" si="3"/>
        <v>61,889</v>
      </c>
      <c r="D88" s="100">
        <f t="shared" si="4"/>
        <v>1.4507245426529369E-2</v>
      </c>
      <c r="E88" s="101">
        <f t="shared" si="5"/>
        <v>1.4507245426529369E-2</v>
      </c>
      <c r="F88" s="100">
        <f t="shared" si="6"/>
        <v>0.1231715727196836</v>
      </c>
      <c r="G88" s="101">
        <f t="shared" si="7"/>
        <v>0.1231715727196836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1595</v>
      </c>
      <c r="X88" s="116">
        <v>1663</v>
      </c>
      <c r="Y88" s="116">
        <v>1753</v>
      </c>
      <c r="Z88" s="116">
        <v>1796</v>
      </c>
    </row>
    <row r="89" spans="1:30" ht="15" customHeight="1" x14ac:dyDescent="0.25">
      <c r="A89" s="51" t="s">
        <v>102</v>
      </c>
      <c r="B89" s="51"/>
      <c r="C89" s="61" t="str">
        <f t="shared" si="3"/>
        <v>$41,963</v>
      </c>
      <c r="D89" s="100">
        <f t="shared" si="4"/>
        <v>3.9137211279924422E-2</v>
      </c>
      <c r="E89" s="101">
        <f t="shared" si="5"/>
        <v>3.9137211279924422E-2</v>
      </c>
      <c r="F89" s="100">
        <f t="shared" si="6"/>
        <v>0.13671578719254529</v>
      </c>
      <c r="G89" s="101">
        <f t="shared" si="7"/>
        <v>0.13671578719254529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2448</v>
      </c>
      <c r="X89" s="116">
        <v>2514</v>
      </c>
      <c r="Y89" s="116">
        <v>2683</v>
      </c>
      <c r="Z89" s="116">
        <v>2774</v>
      </c>
    </row>
    <row r="90" spans="1:30" ht="15" customHeight="1" x14ac:dyDescent="0.25">
      <c r="A90" s="51" t="s">
        <v>7</v>
      </c>
      <c r="B90" s="51"/>
      <c r="C90" s="61" t="str">
        <f t="shared" si="3"/>
        <v>$3,380.0 mil</v>
      </c>
      <c r="D90" s="100">
        <f t="shared" si="4"/>
        <v>5.7114198549509831E-2</v>
      </c>
      <c r="E90" s="101">
        <f t="shared" si="5"/>
        <v>5.7114198549509831E-2</v>
      </c>
      <c r="F90" s="100">
        <f t="shared" si="6"/>
        <v>0.292539262356176</v>
      </c>
      <c r="G90" s="101">
        <f t="shared" si="7"/>
        <v>0.292539262356176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3679</v>
      </c>
      <c r="X90" s="116">
        <v>4002</v>
      </c>
      <c r="Y90" s="116">
        <v>4369</v>
      </c>
      <c r="Z90" s="116">
        <v>4470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28517</v>
      </c>
      <c r="X91" s="116">
        <v>29594</v>
      </c>
      <c r="Y91" s="116">
        <v>31032</v>
      </c>
      <c r="Z91" s="116">
        <v>31351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1928</v>
      </c>
      <c r="X93" s="116">
        <v>2120</v>
      </c>
      <c r="Y93" s="116">
        <v>2279</v>
      </c>
      <c r="Z93" s="116">
        <v>2383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6252</v>
      </c>
      <c r="X94" s="116">
        <v>6471</v>
      </c>
      <c r="Y94" s="116">
        <v>6800</v>
      </c>
      <c r="Z94" s="116">
        <v>7101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926</v>
      </c>
      <c r="X95" s="116">
        <v>979</v>
      </c>
      <c r="Y95" s="116">
        <v>1039</v>
      </c>
      <c r="Z95" s="116">
        <v>1049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3759</v>
      </c>
      <c r="X96" s="116">
        <v>4123</v>
      </c>
      <c r="Y96" s="116">
        <v>4507</v>
      </c>
      <c r="Z96" s="116">
        <v>4791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4561</v>
      </c>
      <c r="X97" s="116">
        <v>4951</v>
      </c>
      <c r="Y97" s="116">
        <v>5128</v>
      </c>
      <c r="Z97" s="116">
        <v>5102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2985</v>
      </c>
      <c r="X98" s="116">
        <v>3035</v>
      </c>
      <c r="Y98" s="116">
        <v>3155</v>
      </c>
      <c r="Z98" s="116">
        <v>3224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234</v>
      </c>
      <c r="X99" s="116">
        <v>257</v>
      </c>
      <c r="Y99" s="116">
        <v>280</v>
      </c>
      <c r="Z99" s="116">
        <v>296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1980</v>
      </c>
      <c r="X100" s="116">
        <v>2126</v>
      </c>
      <c r="Y100" s="116">
        <v>2351</v>
      </c>
      <c r="Z100" s="116">
        <v>2467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27453</v>
      </c>
      <c r="X101" s="116">
        <v>28599</v>
      </c>
      <c r="Y101" s="116">
        <v>29971</v>
      </c>
      <c r="Z101" s="116">
        <v>30540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54546</v>
      </c>
      <c r="X104" s="116">
        <v>59744</v>
      </c>
      <c r="Y104" s="116">
        <v>62079</v>
      </c>
      <c r="Z104" s="116">
        <v>63830</v>
      </c>
      <c r="AB104" s="113" t="str">
        <f>TEXT(Z104,"###,###")</f>
        <v>63,830</v>
      </c>
      <c r="AD104" s="134">
        <f>Z104/($Z$4)*100</f>
        <v>72.729137231666741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16355</v>
      </c>
      <c r="X105" s="116">
        <v>16994</v>
      </c>
      <c r="Y105" s="116">
        <v>16917</v>
      </c>
      <c r="Z105" s="116">
        <v>18165</v>
      </c>
      <c r="AB105" s="113" t="str">
        <f>TEXT(Z105,"###,###")</f>
        <v>18,165</v>
      </c>
      <c r="AD105" s="134">
        <f>Z105/($Z$4)*100</f>
        <v>20.697552527232123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70901</v>
      </c>
      <c r="X106" s="124">
        <v>76738</v>
      </c>
      <c r="Y106" s="124">
        <v>78996</v>
      </c>
      <c r="Z106" s="124">
        <v>81995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10012</v>
      </c>
      <c r="X108" s="116">
        <v>11501</v>
      </c>
      <c r="Y108" s="116">
        <v>12758</v>
      </c>
      <c r="Z108" s="116">
        <v>11744</v>
      </c>
      <c r="AB108" s="113" t="str">
        <f>TEXT(Z108,"###,###")</f>
        <v>11,744</v>
      </c>
      <c r="AD108" s="134">
        <f>Z108/($Z$4)*100</f>
        <v>13.381340868693314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11987</v>
      </c>
      <c r="X109" s="116">
        <v>12576</v>
      </c>
      <c r="Y109" s="116">
        <v>12700</v>
      </c>
      <c r="Z109" s="116">
        <v>12698</v>
      </c>
      <c r="AB109" s="113" t="str">
        <f>TEXT(Z109,"###,###")</f>
        <v>12,698</v>
      </c>
      <c r="AD109" s="134">
        <f>Z109/($Z$4)*100</f>
        <v>14.468346930404266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17874</v>
      </c>
      <c r="X110" s="116">
        <v>19324</v>
      </c>
      <c r="Y110" s="116">
        <v>19325</v>
      </c>
      <c r="Z110" s="116">
        <v>21278</v>
      </c>
      <c r="AB110" s="113" t="str">
        <f>TEXT(Z110,"###,###")</f>
        <v>21,278</v>
      </c>
      <c r="AD110" s="134">
        <f>Z110/($Z$4)*100</f>
        <v>24.244564969691446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31028</v>
      </c>
      <c r="X111" s="116">
        <v>33337</v>
      </c>
      <c r="Y111" s="116">
        <v>34213</v>
      </c>
      <c r="Z111" s="116">
        <v>36275</v>
      </c>
      <c r="AB111" s="113" t="str">
        <f>TEXT(Z111,"###,###")</f>
        <v>36,275</v>
      </c>
      <c r="AD111" s="134">
        <f>Z111/($Z$4)*100</f>
        <v>41.332436990109841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77773</v>
      </c>
      <c r="X112" s="116">
        <v>82578</v>
      </c>
      <c r="Y112" s="116">
        <v>85531</v>
      </c>
      <c r="Z112" s="116">
        <v>87762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39.93</v>
      </c>
      <c r="W118" s="135">
        <v>40.97</v>
      </c>
      <c r="X118" s="135">
        <v>41.03</v>
      </c>
      <c r="Y118" s="135">
        <v>41.24</v>
      </c>
      <c r="Z118" s="135">
        <v>41.17</v>
      </c>
      <c r="AB118" s="113" t="str">
        <f>TEXT(Z118,"##.0")</f>
        <v>41.2</v>
      </c>
    </row>
    <row r="120" spans="19:32" x14ac:dyDescent="0.25">
      <c r="S120" s="105" t="s">
        <v>104</v>
      </c>
      <c r="T120" s="116"/>
      <c r="U120" s="116"/>
      <c r="V120" s="116">
        <v>47655</v>
      </c>
      <c r="W120" s="116">
        <v>48522</v>
      </c>
      <c r="X120" s="116">
        <v>50484</v>
      </c>
      <c r="Y120" s="116">
        <v>52889</v>
      </c>
      <c r="Z120" s="116">
        <v>53951</v>
      </c>
      <c r="AB120" s="113" t="str">
        <f>TEXT(Z120,"###,###")</f>
        <v>53,951</v>
      </c>
    </row>
    <row r="121" spans="19:32" x14ac:dyDescent="0.25">
      <c r="S121" s="105" t="s">
        <v>105</v>
      </c>
      <c r="T121" s="116"/>
      <c r="U121" s="116"/>
      <c r="V121" s="116">
        <v>3925</v>
      </c>
      <c r="W121" s="116">
        <v>3824</v>
      </c>
      <c r="X121" s="116">
        <v>3972</v>
      </c>
      <c r="Y121" s="116">
        <v>4236</v>
      </c>
      <c r="Z121" s="116">
        <v>3971</v>
      </c>
      <c r="AB121" s="113" t="str">
        <f>TEXT(Z121,"###,###")</f>
        <v>3,971</v>
      </c>
    </row>
    <row r="122" spans="19:32" x14ac:dyDescent="0.25">
      <c r="S122" s="105" t="s">
        <v>106</v>
      </c>
      <c r="T122" s="116"/>
      <c r="U122" s="116"/>
      <c r="V122" s="116">
        <v>3516</v>
      </c>
      <c r="W122" s="116">
        <v>3627</v>
      </c>
      <c r="X122" s="116">
        <v>3737</v>
      </c>
      <c r="Y122" s="116">
        <v>3879</v>
      </c>
      <c r="Z122" s="116">
        <v>3966</v>
      </c>
      <c r="AB122" s="113" t="str">
        <f>TEXT(Z122,"###,###")</f>
        <v>3,966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51171</v>
      </c>
      <c r="W124" s="116">
        <v>52149</v>
      </c>
      <c r="X124" s="116">
        <v>54221</v>
      </c>
      <c r="Y124" s="116">
        <v>56768</v>
      </c>
      <c r="Z124" s="116">
        <v>57917</v>
      </c>
      <c r="AB124" s="113" t="str">
        <f>TEXT(Z124,"###,###")</f>
        <v>57,917</v>
      </c>
      <c r="AD124" s="131">
        <f>Z124/$Z$7*100</f>
        <v>93.58205820097271</v>
      </c>
    </row>
    <row r="125" spans="19:32" x14ac:dyDescent="0.25">
      <c r="S125" s="105" t="s">
        <v>108</v>
      </c>
      <c r="T125" s="116"/>
      <c r="U125" s="116"/>
      <c r="V125" s="116">
        <v>7441</v>
      </c>
      <c r="W125" s="116">
        <v>7451</v>
      </c>
      <c r="X125" s="116">
        <v>7709</v>
      </c>
      <c r="Y125" s="116">
        <v>8115</v>
      </c>
      <c r="Z125" s="116">
        <v>7937</v>
      </c>
      <c r="AB125" s="113" t="str">
        <f>TEXT(Z125,"###,###")</f>
        <v>7,937</v>
      </c>
      <c r="AD125" s="131">
        <f>Z125/$Z$7*100</f>
        <v>12.824573025901209</v>
      </c>
    </row>
    <row r="127" spans="19:32" x14ac:dyDescent="0.25">
      <c r="S127" s="105" t="s">
        <v>109</v>
      </c>
      <c r="T127" s="116"/>
      <c r="U127" s="116"/>
      <c r="V127" s="116">
        <v>28243</v>
      </c>
      <c r="W127" s="116">
        <v>28517</v>
      </c>
      <c r="X127" s="116">
        <v>29594</v>
      </c>
      <c r="Y127" s="116">
        <v>31032</v>
      </c>
      <c r="Z127" s="116">
        <v>31352</v>
      </c>
      <c r="AB127" s="113" t="str">
        <f>TEXT(Z127,"###,###")</f>
        <v>31,352</v>
      </c>
      <c r="AD127" s="131">
        <f>Z127/$Z$7*100</f>
        <v>50.658436878928406</v>
      </c>
    </row>
    <row r="128" spans="19:32" x14ac:dyDescent="0.25">
      <c r="S128" s="105" t="s">
        <v>110</v>
      </c>
      <c r="T128" s="116"/>
      <c r="U128" s="116"/>
      <c r="V128" s="116">
        <v>26859</v>
      </c>
      <c r="W128" s="116">
        <v>27453</v>
      </c>
      <c r="X128" s="116">
        <v>28599</v>
      </c>
      <c r="Y128" s="116">
        <v>29971</v>
      </c>
      <c r="Z128" s="116">
        <v>30542</v>
      </c>
      <c r="AB128" s="113" t="str">
        <f>TEXT(Z128,"###,###")</f>
        <v>30,542</v>
      </c>
      <c r="AD128" s="131">
        <f>Z128/$Z$7*100</f>
        <v>49.349642101181146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5D5B2B8-1D2B-42B8-B082-43D223CC06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5A0E8D30-1475-4290-A001-48EC9B34FE8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1A9408F1-0F7F-4621-A058-0A32886CF4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C9CF7009-9909-4716-8508-1FA6A491D6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6CAD7-CADA-407B-AE77-E209B85D26E1}">
  <sheetPr codeName="Sheet9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Greater Dandenong</v>
      </c>
      <c r="T1" s="103"/>
      <c r="U1" s="103"/>
      <c r="V1" s="103"/>
      <c r="W1" s="103"/>
      <c r="X1" s="103"/>
      <c r="Y1" s="104" t="str">
        <f>Y3</f>
        <v>8.26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138</v>
      </c>
      <c r="Y3" s="109" t="s">
        <v>234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8.26 Greater Dandenong,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100993</v>
      </c>
      <c r="W4" s="112">
        <v>105485</v>
      </c>
      <c r="X4" s="112">
        <v>112197</v>
      </c>
      <c r="Y4" s="112">
        <v>118984</v>
      </c>
      <c r="Z4" s="112">
        <v>125864</v>
      </c>
      <c r="AB4" s="113" t="str">
        <f>TEXT(Z4,"###,###")</f>
        <v>125,864</v>
      </c>
      <c r="AD4" s="114">
        <f>Z4/Y4-1</f>
        <v>5.7822900558058166E-2</v>
      </c>
      <c r="AF4" s="114">
        <f>Z4/V4-1</f>
        <v>0.24626459259552647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58124</v>
      </c>
      <c r="W5" s="112">
        <v>60927</v>
      </c>
      <c r="X5" s="112">
        <v>64985</v>
      </c>
      <c r="Y5" s="112">
        <v>69130</v>
      </c>
      <c r="Z5" s="112">
        <v>72184</v>
      </c>
      <c r="AB5" s="113" t="str">
        <f>TEXT(Z5,"###,###")</f>
        <v>72,184</v>
      </c>
      <c r="AD5" s="114">
        <f t="shared" ref="AD5:AD9" si="0">Z5/Y5-1</f>
        <v>4.4177636337335402E-2</v>
      </c>
      <c r="AF5" s="114">
        <f t="shared" ref="AF5:AF9" si="1">Z5/V5-1</f>
        <v>0.24189663478081336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42869</v>
      </c>
      <c r="W6" s="112">
        <v>44558</v>
      </c>
      <c r="X6" s="112">
        <v>47212</v>
      </c>
      <c r="Y6" s="112">
        <v>49854</v>
      </c>
      <c r="Z6" s="112">
        <v>53677</v>
      </c>
      <c r="AB6" s="113" t="str">
        <f>TEXT(Z6,"###,###")</f>
        <v>53,677</v>
      </c>
      <c r="AD6" s="114">
        <f t="shared" si="0"/>
        <v>7.6683917037750238E-2</v>
      </c>
      <c r="AF6" s="114">
        <f t="shared" si="1"/>
        <v>0.25211691432037142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73685</v>
      </c>
      <c r="W7" s="112">
        <v>76711</v>
      </c>
      <c r="X7" s="112">
        <v>79659</v>
      </c>
      <c r="Y7" s="112">
        <v>83328</v>
      </c>
      <c r="Z7" s="112">
        <v>86518</v>
      </c>
      <c r="AB7" s="113" t="str">
        <f>TEXT(Z7,"###,###")</f>
        <v>86,518</v>
      </c>
      <c r="AD7" s="114">
        <f t="shared" si="0"/>
        <v>3.8282450076804864E-2</v>
      </c>
      <c r="AF7" s="114">
        <f t="shared" si="1"/>
        <v>0.17416027685417657</v>
      </c>
    </row>
    <row r="8" spans="1:32" ht="17.25" customHeight="1" x14ac:dyDescent="0.25">
      <c r="A8" s="68" t="s">
        <v>13</v>
      </c>
      <c r="B8" s="69"/>
      <c r="C8" s="31"/>
      <c r="D8" s="70" t="str">
        <f>AB4</f>
        <v>125,864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86,518</v>
      </c>
      <c r="P8" s="71"/>
      <c r="S8" s="111" t="s">
        <v>87</v>
      </c>
      <c r="T8" s="112"/>
      <c r="U8" s="112"/>
      <c r="V8" s="112">
        <v>37434</v>
      </c>
      <c r="W8" s="112">
        <v>38356.9</v>
      </c>
      <c r="X8" s="112">
        <v>38438</v>
      </c>
      <c r="Y8" s="112">
        <v>39050.86</v>
      </c>
      <c r="Z8" s="112">
        <v>38504</v>
      </c>
      <c r="AB8" s="113" t="str">
        <f>TEXT(Z8,"$###,###")</f>
        <v>$38,504</v>
      </c>
      <c r="AD8" s="114">
        <f t="shared" si="0"/>
        <v>-1.4003788905033066E-2</v>
      </c>
      <c r="AF8" s="114">
        <f t="shared" si="1"/>
        <v>2.8583640540684963E-2</v>
      </c>
    </row>
    <row r="9" spans="1:32" x14ac:dyDescent="0.25">
      <c r="A9" s="32" t="s">
        <v>15</v>
      </c>
      <c r="B9" s="75"/>
      <c r="C9" s="76"/>
      <c r="D9" s="77">
        <f>AD104</f>
        <v>83.899288120511031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56.988141196051686</v>
      </c>
      <c r="P9" s="78" t="s">
        <v>88</v>
      </c>
      <c r="S9" s="111" t="s">
        <v>7</v>
      </c>
      <c r="T9" s="112"/>
      <c r="U9" s="112"/>
      <c r="V9" s="112">
        <v>3085562154</v>
      </c>
      <c r="W9" s="112">
        <v>3302972129</v>
      </c>
      <c r="X9" s="112">
        <v>3509052131</v>
      </c>
      <c r="Y9" s="112">
        <v>3818439119</v>
      </c>
      <c r="Z9" s="112">
        <v>4063290071</v>
      </c>
      <c r="AB9" s="113" t="str">
        <f>TEXT(Z9/1000000,"$#,###.0")&amp;" mil"</f>
        <v>$4,063.3 mil</v>
      </c>
      <c r="AD9" s="114">
        <f t="shared" si="0"/>
        <v>6.4123309124311412E-2</v>
      </c>
      <c r="AF9" s="114">
        <f t="shared" si="1"/>
        <v>0.31687189179855357</v>
      </c>
    </row>
    <row r="10" spans="1:32" x14ac:dyDescent="0.25">
      <c r="A10" s="32" t="s">
        <v>18</v>
      </c>
      <c r="B10" s="75"/>
      <c r="C10" s="76"/>
      <c r="D10" s="77">
        <f>AD105</f>
        <v>8.4623085234856674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43.015326290482903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91.510437134469129</v>
      </c>
      <c r="P11" s="78" t="s">
        <v>88</v>
      </c>
      <c r="S11" s="111" t="s">
        <v>30</v>
      </c>
      <c r="T11" s="116"/>
      <c r="U11" s="116"/>
      <c r="V11" s="116">
        <v>90251</v>
      </c>
      <c r="W11" s="116">
        <v>93589</v>
      </c>
      <c r="X11" s="116">
        <v>99299</v>
      </c>
      <c r="Y11" s="116">
        <v>105222</v>
      </c>
      <c r="Z11" s="116">
        <v>111283</v>
      </c>
    </row>
    <row r="12" spans="1:32" ht="28.5" customHeight="1" x14ac:dyDescent="0.25">
      <c r="A12" s="32" t="s">
        <v>20</v>
      </c>
      <c r="B12" s="76"/>
      <c r="C12" s="76"/>
      <c r="D12" s="77">
        <f>AD108</f>
        <v>15.844880188139578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16.861231188885551</v>
      </c>
      <c r="P12" s="78" t="s">
        <v>88</v>
      </c>
      <c r="S12" s="111" t="s">
        <v>31</v>
      </c>
      <c r="T12" s="116"/>
      <c r="U12" s="116"/>
      <c r="V12" s="116">
        <v>10742</v>
      </c>
      <c r="W12" s="116">
        <v>11896</v>
      </c>
      <c r="X12" s="116">
        <v>12898</v>
      </c>
      <c r="Y12" s="116">
        <v>13762</v>
      </c>
      <c r="Z12" s="116">
        <v>14587</v>
      </c>
    </row>
    <row r="13" spans="1:32" ht="15" customHeight="1" x14ac:dyDescent="0.25">
      <c r="A13" s="32" t="s">
        <v>21</v>
      </c>
      <c r="B13" s="76"/>
      <c r="C13" s="76"/>
      <c r="D13" s="77">
        <f>AD109</f>
        <v>12.889309095531685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38.1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25.320186868365859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18.110154308501418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38.301658933451982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81.889845691498593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1914</v>
      </c>
      <c r="Z15" s="116">
        <v>1784</v>
      </c>
      <c r="AB15" s="121">
        <f t="shared" ref="AB15:AB34" si="2">IF(Z15="np",0,Z15/$Z$34)</f>
        <v>1.4174141725526963E-2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85</v>
      </c>
      <c r="Z16" s="116">
        <v>83</v>
      </c>
      <c r="AB16" s="121">
        <f t="shared" si="2"/>
        <v>6.5944717669211761E-4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14846</v>
      </c>
      <c r="Z17" s="116">
        <v>15352</v>
      </c>
      <c r="AB17" s="121">
        <f t="shared" si="2"/>
        <v>0.12197389224792035</v>
      </c>
    </row>
    <row r="18" spans="1:28" x14ac:dyDescent="0.25">
      <c r="A18" s="67" t="str">
        <f>$S$1&amp;" ("&amp;$V$2&amp;" to "&amp;$Z$2&amp;")"</f>
        <v>Greater Dandenong (2014-15 to 2018-19)</v>
      </c>
      <c r="B18" s="67"/>
      <c r="C18" s="67"/>
      <c r="D18" s="67"/>
      <c r="E18" s="67"/>
      <c r="F18" s="67"/>
      <c r="G18" s="67" t="str">
        <f>$S$1&amp;" ("&amp;$V$2&amp;" to "&amp;$Z$2&amp;")"</f>
        <v>Greater Dandenong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816</v>
      </c>
      <c r="Z18" s="116">
        <v>939</v>
      </c>
      <c r="AB18" s="121">
        <f t="shared" si="2"/>
        <v>7.4604927579987766E-3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7191</v>
      </c>
      <c r="Z19" s="116">
        <v>7354</v>
      </c>
      <c r="AB19" s="121">
        <f t="shared" si="2"/>
        <v>5.8428608884263045E-2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6475</v>
      </c>
      <c r="Z20" s="116">
        <v>6721</v>
      </c>
      <c r="AB20" s="121">
        <f t="shared" si="2"/>
        <v>5.3399331018647259E-2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10806</v>
      </c>
      <c r="Z21" s="116">
        <v>11093</v>
      </c>
      <c r="AB21" s="121">
        <f t="shared" si="2"/>
        <v>8.8135512422236884E-2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7901</v>
      </c>
      <c r="Z22" s="116">
        <v>8756</v>
      </c>
      <c r="AB22" s="121">
        <f t="shared" si="2"/>
        <v>6.956770456766484E-2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5405</v>
      </c>
      <c r="Z23" s="116">
        <v>5809</v>
      </c>
      <c r="AB23" s="121">
        <f t="shared" si="2"/>
        <v>4.6153357221741097E-2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1215</v>
      </c>
      <c r="Z24" s="116">
        <v>1319</v>
      </c>
      <c r="AB24" s="121">
        <f t="shared" si="2"/>
        <v>1.0479648506709677E-2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4190</v>
      </c>
      <c r="Z25" s="116">
        <v>4302</v>
      </c>
      <c r="AB25" s="121">
        <f t="shared" si="2"/>
        <v>3.4180021134090244E-2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1579</v>
      </c>
      <c r="Z26" s="116">
        <v>1531</v>
      </c>
      <c r="AB26" s="121">
        <f t="shared" si="2"/>
        <v>1.2164019608622073E-2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6482</v>
      </c>
      <c r="Z27" s="116">
        <v>7374</v>
      </c>
      <c r="AB27" s="121">
        <f t="shared" si="2"/>
        <v>5.8587511818405727E-2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18864</v>
      </c>
      <c r="Z28" s="116">
        <v>21112</v>
      </c>
      <c r="AB28" s="121">
        <f t="shared" si="2"/>
        <v>0.16773793728101188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2836</v>
      </c>
      <c r="Z29" s="116">
        <v>4620</v>
      </c>
      <c r="AB29" s="121">
        <f t="shared" si="2"/>
        <v>3.6706577786958836E-2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4669</v>
      </c>
      <c r="Z30" s="116">
        <v>3999</v>
      </c>
      <c r="AB30" s="121">
        <f t="shared" si="2"/>
        <v>3.1772641681828653E-2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11504</v>
      </c>
      <c r="Z31" s="116">
        <v>12506</v>
      </c>
      <c r="AB31" s="121">
        <f t="shared" si="2"/>
        <v>9.9362004719417141E-2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1341</v>
      </c>
      <c r="Z32" s="116">
        <v>1393</v>
      </c>
      <c r="AB32" s="121">
        <f t="shared" si="2"/>
        <v>1.1067589363037589E-2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4687</v>
      </c>
      <c r="Z33" s="116">
        <v>5112</v>
      </c>
      <c r="AB33" s="121">
        <f t="shared" si="2"/>
        <v>4.0615589966868738E-2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118984</v>
      </c>
      <c r="Z34" s="124">
        <v>125863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70847</v>
      </c>
      <c r="AB37" s="136">
        <f>Z37/Z40*100</f>
        <v>81.889845691498593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15668</v>
      </c>
      <c r="AB38" s="136">
        <f>Z38/Z40*100</f>
        <v>18.110154308501418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86515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16</v>
      </c>
      <c r="X44" s="116">
        <v>7</v>
      </c>
      <c r="Y44" s="116">
        <v>11</v>
      </c>
      <c r="Z44" s="116">
        <v>15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525</v>
      </c>
      <c r="X45" s="116">
        <v>586</v>
      </c>
      <c r="Y45" s="116">
        <v>600</v>
      </c>
      <c r="Z45" s="116">
        <v>681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3182</v>
      </c>
      <c r="X46" s="116">
        <v>3172</v>
      </c>
      <c r="Y46" s="116">
        <v>3125</v>
      </c>
      <c r="Z46" s="116">
        <v>3458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7233</v>
      </c>
      <c r="X47" s="116">
        <v>7975</v>
      </c>
      <c r="Y47" s="116">
        <v>8687</v>
      </c>
      <c r="Z47" s="116">
        <v>9065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9757</v>
      </c>
      <c r="X48" s="116">
        <v>10709</v>
      </c>
      <c r="Y48" s="116">
        <v>11943</v>
      </c>
      <c r="Z48" s="116">
        <v>13063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Greater Dandenong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9892</v>
      </c>
      <c r="X49" s="116">
        <v>10323</v>
      </c>
      <c r="Y49" s="116">
        <v>10686</v>
      </c>
      <c r="Z49" s="116">
        <v>11105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7370</v>
      </c>
      <c r="X50" s="116">
        <v>8018</v>
      </c>
      <c r="Y50" s="116">
        <v>8737</v>
      </c>
      <c r="Z50" s="116">
        <v>9128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5682</v>
      </c>
      <c r="X51" s="116">
        <v>5966</v>
      </c>
      <c r="Y51" s="116">
        <v>6230</v>
      </c>
      <c r="Z51" s="116">
        <v>6362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4994</v>
      </c>
      <c r="X52" s="116">
        <v>5340</v>
      </c>
      <c r="Y52" s="116">
        <v>5521</v>
      </c>
      <c r="Z52" s="116">
        <v>5553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4296</v>
      </c>
      <c r="X53" s="116">
        <v>4528</v>
      </c>
      <c r="Y53" s="116">
        <v>4718</v>
      </c>
      <c r="Z53" s="116">
        <v>4780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3604</v>
      </c>
      <c r="X54" s="116">
        <v>3787</v>
      </c>
      <c r="Y54" s="116">
        <v>3972</v>
      </c>
      <c r="Z54" s="116">
        <v>3915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2501</v>
      </c>
      <c r="X55" s="116">
        <v>2610</v>
      </c>
      <c r="Y55" s="116">
        <v>2745</v>
      </c>
      <c r="Z55" s="116">
        <v>2935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1209</v>
      </c>
      <c r="X56" s="116">
        <v>1209</v>
      </c>
      <c r="Y56" s="116">
        <v>1303</v>
      </c>
      <c r="Z56" s="116">
        <v>1312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388</v>
      </c>
      <c r="X57" s="116">
        <v>459</v>
      </c>
      <c r="Y57" s="116">
        <v>497</v>
      </c>
      <c r="Z57" s="116">
        <v>550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150</v>
      </c>
      <c r="X58" s="116">
        <v>159</v>
      </c>
      <c r="Y58" s="116">
        <v>152</v>
      </c>
      <c r="Z58" s="116">
        <v>146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93</v>
      </c>
      <c r="X59" s="116">
        <v>94</v>
      </c>
      <c r="Y59" s="116">
        <v>93</v>
      </c>
      <c r="Z59" s="116">
        <v>79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46</v>
      </c>
      <c r="X60" s="116">
        <v>43</v>
      </c>
      <c r="Y60" s="116">
        <v>42</v>
      </c>
      <c r="Z60" s="116">
        <v>38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60927</v>
      </c>
      <c r="X61" s="116">
        <v>64985</v>
      </c>
      <c r="Y61" s="116">
        <v>69130</v>
      </c>
      <c r="Z61" s="116">
        <v>72185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13</v>
      </c>
      <c r="X63" s="116">
        <v>8</v>
      </c>
      <c r="Y63" s="116">
        <v>12</v>
      </c>
      <c r="Z63" s="116">
        <v>14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Greater Dandenong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680</v>
      </c>
      <c r="X64" s="116">
        <v>684</v>
      </c>
      <c r="Y64" s="116">
        <v>708</v>
      </c>
      <c r="Z64" s="116">
        <v>832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2278</v>
      </c>
      <c r="X65" s="116">
        <v>2486</v>
      </c>
      <c r="Y65" s="116">
        <v>2590</v>
      </c>
      <c r="Z65" s="116">
        <v>2875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5185</v>
      </c>
      <c r="X66" s="116">
        <v>5575</v>
      </c>
      <c r="Y66" s="116">
        <v>6034</v>
      </c>
      <c r="Z66" s="116">
        <v>6503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7416</v>
      </c>
      <c r="X67" s="116">
        <v>8087</v>
      </c>
      <c r="Y67" s="116">
        <v>8637</v>
      </c>
      <c r="Z67" s="116">
        <v>9535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6750</v>
      </c>
      <c r="X68" s="116">
        <v>7185</v>
      </c>
      <c r="Y68" s="116">
        <v>7411</v>
      </c>
      <c r="Z68" s="116">
        <v>8106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4759</v>
      </c>
      <c r="X69" s="116">
        <v>5020</v>
      </c>
      <c r="Y69" s="116">
        <v>5670</v>
      </c>
      <c r="Z69" s="116">
        <v>6296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4279</v>
      </c>
      <c r="X70" s="116">
        <v>4335</v>
      </c>
      <c r="Y70" s="116">
        <v>4528</v>
      </c>
      <c r="Z70" s="116">
        <v>4708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3779</v>
      </c>
      <c r="X71" s="116">
        <v>4120</v>
      </c>
      <c r="Y71" s="116">
        <v>4252</v>
      </c>
      <c r="Z71" s="116">
        <v>4521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3432</v>
      </c>
      <c r="X72" s="116">
        <v>3572</v>
      </c>
      <c r="Y72" s="116">
        <v>3649</v>
      </c>
      <c r="Z72" s="116">
        <v>3676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2839</v>
      </c>
      <c r="X73" s="116">
        <v>2871</v>
      </c>
      <c r="Y73" s="116">
        <v>2970</v>
      </c>
      <c r="Z73" s="116">
        <v>3070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1863</v>
      </c>
      <c r="X74" s="116">
        <v>1915</v>
      </c>
      <c r="Y74" s="116">
        <v>1993</v>
      </c>
      <c r="Z74" s="116">
        <v>2091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804</v>
      </c>
      <c r="X75" s="116">
        <v>826</v>
      </c>
      <c r="Y75" s="116">
        <v>847</v>
      </c>
      <c r="Z75" s="116">
        <v>926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226</v>
      </c>
      <c r="X76" s="116">
        <v>259</v>
      </c>
      <c r="Y76" s="116">
        <v>275</v>
      </c>
      <c r="Z76" s="116">
        <v>305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125</v>
      </c>
      <c r="X77" s="116">
        <v>138</v>
      </c>
      <c r="Y77" s="116">
        <v>131</v>
      </c>
      <c r="Z77" s="116">
        <v>114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64</v>
      </c>
      <c r="X78" s="116">
        <v>57</v>
      </c>
      <c r="Y78" s="116">
        <v>58</v>
      </c>
      <c r="Z78" s="116">
        <v>67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62</v>
      </c>
      <c r="X79" s="116">
        <v>74</v>
      </c>
      <c r="Y79" s="116">
        <v>63</v>
      </c>
      <c r="Z79" s="116">
        <v>54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44558</v>
      </c>
      <c r="X80" s="116">
        <v>47212</v>
      </c>
      <c r="Y80" s="116">
        <v>49854</v>
      </c>
      <c r="Z80" s="116">
        <v>53682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Greater Dandenong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3234</v>
      </c>
      <c r="X83" s="116">
        <v>3477</v>
      </c>
      <c r="Y83" s="116">
        <v>3778</v>
      </c>
      <c r="Z83" s="116">
        <v>3851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4263</v>
      </c>
      <c r="X84" s="116">
        <v>4560</v>
      </c>
      <c r="Y84" s="116">
        <v>4874</v>
      </c>
      <c r="Z84" s="116">
        <v>5250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125,864</v>
      </c>
      <c r="D85" s="100">
        <f t="shared" ref="D85:D90" si="4">AD4</f>
        <v>5.7822900558058166E-2</v>
      </c>
      <c r="E85" s="101">
        <f t="shared" ref="E85:E90" si="5">AD4</f>
        <v>5.7822900558058166E-2</v>
      </c>
      <c r="F85" s="100">
        <f t="shared" ref="F85:F90" si="6">AF4</f>
        <v>0.24626459259552647</v>
      </c>
      <c r="G85" s="101">
        <f t="shared" ref="G85:G90" si="7">AF4</f>
        <v>0.24626459259552647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6584</v>
      </c>
      <c r="X85" s="116">
        <v>6834</v>
      </c>
      <c r="Y85" s="116">
        <v>7280</v>
      </c>
      <c r="Z85" s="116">
        <v>7364</v>
      </c>
    </row>
    <row r="86" spans="1:30" ht="15" customHeight="1" x14ac:dyDescent="0.25">
      <c r="A86" s="102" t="s">
        <v>4</v>
      </c>
      <c r="B86" s="51"/>
      <c r="C86" s="61" t="str">
        <f t="shared" si="3"/>
        <v>72,184</v>
      </c>
      <c r="D86" s="100">
        <f t="shared" si="4"/>
        <v>4.4177636337335402E-2</v>
      </c>
      <c r="E86" s="101">
        <f t="shared" si="5"/>
        <v>4.4177636337335402E-2</v>
      </c>
      <c r="F86" s="100">
        <f t="shared" si="6"/>
        <v>0.24189663478081336</v>
      </c>
      <c r="G86" s="101">
        <f t="shared" si="7"/>
        <v>0.24189663478081336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1817</v>
      </c>
      <c r="X86" s="116">
        <v>1908</v>
      </c>
      <c r="Y86" s="116">
        <v>2025</v>
      </c>
      <c r="Z86" s="116">
        <v>2142</v>
      </c>
    </row>
    <row r="87" spans="1:30" ht="15" customHeight="1" x14ac:dyDescent="0.25">
      <c r="A87" s="102" t="s">
        <v>5</v>
      </c>
      <c r="B87" s="51"/>
      <c r="C87" s="61" t="str">
        <f t="shared" si="3"/>
        <v>53,677</v>
      </c>
      <c r="D87" s="100">
        <f t="shared" si="4"/>
        <v>7.6683917037750238E-2</v>
      </c>
      <c r="E87" s="101">
        <f t="shared" si="5"/>
        <v>7.6683917037750238E-2</v>
      </c>
      <c r="F87" s="100">
        <f t="shared" si="6"/>
        <v>0.25211691432037142</v>
      </c>
      <c r="G87" s="101">
        <f t="shared" si="7"/>
        <v>0.25211691432037142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2118</v>
      </c>
      <c r="X87" s="116">
        <v>2306</v>
      </c>
      <c r="Y87" s="116">
        <v>2311</v>
      </c>
      <c r="Z87" s="116">
        <v>2380</v>
      </c>
    </row>
    <row r="88" spans="1:30" ht="15" customHeight="1" x14ac:dyDescent="0.25">
      <c r="A88" s="51" t="s">
        <v>6</v>
      </c>
      <c r="B88" s="51"/>
      <c r="C88" s="61" t="str">
        <f t="shared" si="3"/>
        <v>86,518</v>
      </c>
      <c r="D88" s="100">
        <f t="shared" si="4"/>
        <v>3.8282450076804864E-2</v>
      </c>
      <c r="E88" s="101">
        <f t="shared" si="5"/>
        <v>3.8282450076804864E-2</v>
      </c>
      <c r="F88" s="100">
        <f t="shared" si="6"/>
        <v>0.17416027685417657</v>
      </c>
      <c r="G88" s="101">
        <f t="shared" si="7"/>
        <v>0.17416027685417657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2186</v>
      </c>
      <c r="X88" s="116">
        <v>2237</v>
      </c>
      <c r="Y88" s="116">
        <v>2363</v>
      </c>
      <c r="Z88" s="116">
        <v>2430</v>
      </c>
    </row>
    <row r="89" spans="1:30" ht="15" customHeight="1" x14ac:dyDescent="0.25">
      <c r="A89" s="51" t="s">
        <v>102</v>
      </c>
      <c r="B89" s="51"/>
      <c r="C89" s="61" t="str">
        <f t="shared" si="3"/>
        <v>$38,504</v>
      </c>
      <c r="D89" s="100">
        <f t="shared" si="4"/>
        <v>-1.4003788905033066E-2</v>
      </c>
      <c r="E89" s="101">
        <f t="shared" si="5"/>
        <v>-1.4003788905033066E-2</v>
      </c>
      <c r="F89" s="100">
        <f t="shared" si="6"/>
        <v>2.8583640540684963E-2</v>
      </c>
      <c r="G89" s="101">
        <f t="shared" si="7"/>
        <v>2.8583640540684963E-2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5156</v>
      </c>
      <c r="X89" s="116">
        <v>5331</v>
      </c>
      <c r="Y89" s="116">
        <v>5682</v>
      </c>
      <c r="Z89" s="116">
        <v>5836</v>
      </c>
    </row>
    <row r="90" spans="1:30" ht="15" customHeight="1" x14ac:dyDescent="0.25">
      <c r="A90" s="51" t="s">
        <v>7</v>
      </c>
      <c r="B90" s="51"/>
      <c r="C90" s="61" t="str">
        <f t="shared" si="3"/>
        <v>$4,063.3 mil</v>
      </c>
      <c r="D90" s="100">
        <f t="shared" si="4"/>
        <v>6.4123309124311412E-2</v>
      </c>
      <c r="E90" s="101">
        <f t="shared" si="5"/>
        <v>6.4123309124311412E-2</v>
      </c>
      <c r="F90" s="100">
        <f t="shared" si="6"/>
        <v>0.31687189179855357</v>
      </c>
      <c r="G90" s="101">
        <f t="shared" si="7"/>
        <v>0.31687189179855357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8406</v>
      </c>
      <c r="X90" s="116">
        <v>8658</v>
      </c>
      <c r="Y90" s="116">
        <v>9399</v>
      </c>
      <c r="Z90" s="116">
        <v>9794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44074</v>
      </c>
      <c r="X91" s="116">
        <v>45822</v>
      </c>
      <c r="Y91" s="116">
        <v>47847</v>
      </c>
      <c r="Z91" s="116">
        <v>49303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1987</v>
      </c>
      <c r="X93" s="116">
        <v>2194</v>
      </c>
      <c r="Y93" s="116">
        <v>2409</v>
      </c>
      <c r="Z93" s="116">
        <v>2533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4551</v>
      </c>
      <c r="X94" s="116">
        <v>4823</v>
      </c>
      <c r="Y94" s="116">
        <v>5226</v>
      </c>
      <c r="Z94" s="116">
        <v>5551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1360</v>
      </c>
      <c r="X95" s="116">
        <v>1390</v>
      </c>
      <c r="Y95" s="116">
        <v>1422</v>
      </c>
      <c r="Z95" s="116">
        <v>1468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4214</v>
      </c>
      <c r="X96" s="116">
        <v>4595</v>
      </c>
      <c r="Y96" s="116">
        <v>5079</v>
      </c>
      <c r="Z96" s="116">
        <v>5503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4689</v>
      </c>
      <c r="X97" s="116">
        <v>4995</v>
      </c>
      <c r="Y97" s="116">
        <v>5079</v>
      </c>
      <c r="Z97" s="116">
        <v>5163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3300</v>
      </c>
      <c r="X98" s="116">
        <v>3425</v>
      </c>
      <c r="Y98" s="116">
        <v>3563</v>
      </c>
      <c r="Z98" s="116">
        <v>3599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840</v>
      </c>
      <c r="X99" s="116">
        <v>828</v>
      </c>
      <c r="Y99" s="116">
        <v>896</v>
      </c>
      <c r="Z99" s="116">
        <v>970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5016</v>
      </c>
      <c r="X100" s="116">
        <v>5429</v>
      </c>
      <c r="Y100" s="116">
        <v>5989</v>
      </c>
      <c r="Z100" s="116">
        <v>6555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32637</v>
      </c>
      <c r="X101" s="116">
        <v>33837</v>
      </c>
      <c r="Y101" s="116">
        <v>35481</v>
      </c>
      <c r="Z101" s="116">
        <v>37213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84429</v>
      </c>
      <c r="X104" s="116">
        <v>91890</v>
      </c>
      <c r="Y104" s="116">
        <v>99285</v>
      </c>
      <c r="Z104" s="116">
        <v>105599</v>
      </c>
      <c r="AB104" s="113" t="str">
        <f>TEXT(Z104,"###,###")</f>
        <v>105,599</v>
      </c>
      <c r="AD104" s="134">
        <f>Z104/($Z$4)*100</f>
        <v>83.899288120511031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9524</v>
      </c>
      <c r="X105" s="116">
        <v>9992</v>
      </c>
      <c r="Y105" s="116">
        <v>9642</v>
      </c>
      <c r="Z105" s="116">
        <v>10651</v>
      </c>
      <c r="AB105" s="113" t="str">
        <f>TEXT(Z105,"###,###")</f>
        <v>10,651</v>
      </c>
      <c r="AD105" s="134">
        <f>Z105/($Z$4)*100</f>
        <v>8.4623085234856674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93953</v>
      </c>
      <c r="X106" s="124">
        <v>101882</v>
      </c>
      <c r="Y106" s="124">
        <v>108927</v>
      </c>
      <c r="Z106" s="124">
        <v>116250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14397</v>
      </c>
      <c r="X108" s="116">
        <v>16525</v>
      </c>
      <c r="Y108" s="116">
        <v>22075</v>
      </c>
      <c r="Z108" s="116">
        <v>19943</v>
      </c>
      <c r="AB108" s="113" t="str">
        <f>TEXT(Z108,"###,###")</f>
        <v>19,943</v>
      </c>
      <c r="AD108" s="134">
        <f>Z108/($Z$4)*100</f>
        <v>15.844880188139578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14533</v>
      </c>
      <c r="X109" s="116">
        <v>15753</v>
      </c>
      <c r="Y109" s="116">
        <v>16213</v>
      </c>
      <c r="Z109" s="116">
        <v>16223</v>
      </c>
      <c r="AB109" s="113" t="str">
        <f>TEXT(Z109,"###,###")</f>
        <v>16,223</v>
      </c>
      <c r="AD109" s="134">
        <f>Z109/($Z$4)*100</f>
        <v>12.889309095531685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26728</v>
      </c>
      <c r="X110" s="116">
        <v>28288</v>
      </c>
      <c r="Y110" s="116">
        <v>27803</v>
      </c>
      <c r="Z110" s="116">
        <v>31869</v>
      </c>
      <c r="AB110" s="113" t="str">
        <f>TEXT(Z110,"###,###")</f>
        <v>31,869</v>
      </c>
      <c r="AD110" s="134">
        <f>Z110/($Z$4)*100</f>
        <v>25.320186868365859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38297</v>
      </c>
      <c r="X111" s="116">
        <v>41316</v>
      </c>
      <c r="Y111" s="116">
        <v>42836</v>
      </c>
      <c r="Z111" s="116">
        <v>48208</v>
      </c>
      <c r="AB111" s="113" t="str">
        <f>TEXT(Z111,"###,###")</f>
        <v>48,208</v>
      </c>
      <c r="AD111" s="134">
        <f>Z111/($Z$4)*100</f>
        <v>38.301658933451982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105485</v>
      </c>
      <c r="X112" s="116">
        <v>112197</v>
      </c>
      <c r="Y112" s="116">
        <v>118984</v>
      </c>
      <c r="Z112" s="116">
        <v>125869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36.700000000000003</v>
      </c>
      <c r="W118" s="135">
        <v>35.520000000000003</v>
      </c>
      <c r="X118" s="135">
        <v>38.44</v>
      </c>
      <c r="Y118" s="135">
        <v>38.29</v>
      </c>
      <c r="Z118" s="135">
        <v>38.1</v>
      </c>
      <c r="AB118" s="113" t="str">
        <f>TEXT(Z118,"##.0")</f>
        <v>38.1</v>
      </c>
    </row>
    <row r="120" spans="19:32" x14ac:dyDescent="0.25">
      <c r="S120" s="105" t="s">
        <v>104</v>
      </c>
      <c r="T120" s="116"/>
      <c r="U120" s="116"/>
      <c r="V120" s="116">
        <v>62943</v>
      </c>
      <c r="W120" s="116">
        <v>64815</v>
      </c>
      <c r="X120" s="116">
        <v>66761</v>
      </c>
      <c r="Y120" s="116">
        <v>69566</v>
      </c>
      <c r="Z120" s="116">
        <v>71931</v>
      </c>
      <c r="AB120" s="113" t="str">
        <f>TEXT(Z120,"###,###")</f>
        <v>71,931</v>
      </c>
    </row>
    <row r="121" spans="19:32" x14ac:dyDescent="0.25">
      <c r="S121" s="105" t="s">
        <v>105</v>
      </c>
      <c r="T121" s="116"/>
      <c r="U121" s="116"/>
      <c r="V121" s="116">
        <v>6385</v>
      </c>
      <c r="W121" s="116">
        <v>6817</v>
      </c>
      <c r="X121" s="116">
        <v>7050</v>
      </c>
      <c r="Y121" s="116">
        <v>7181</v>
      </c>
      <c r="Z121" s="116">
        <v>7346</v>
      </c>
      <c r="AB121" s="113" t="str">
        <f>TEXT(Z121,"###,###")</f>
        <v>7,346</v>
      </c>
    </row>
    <row r="122" spans="19:32" x14ac:dyDescent="0.25">
      <c r="S122" s="105" t="s">
        <v>106</v>
      </c>
      <c r="T122" s="116"/>
      <c r="U122" s="116"/>
      <c r="V122" s="116">
        <v>4360</v>
      </c>
      <c r="W122" s="116">
        <v>5077</v>
      </c>
      <c r="X122" s="116">
        <v>5848</v>
      </c>
      <c r="Y122" s="116">
        <v>6582</v>
      </c>
      <c r="Z122" s="116">
        <v>7242</v>
      </c>
      <c r="AB122" s="113" t="str">
        <f>TEXT(Z122,"###,###")</f>
        <v>7,242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67303</v>
      </c>
      <c r="W124" s="116">
        <v>69892</v>
      </c>
      <c r="X124" s="116">
        <v>72609</v>
      </c>
      <c r="Y124" s="116">
        <v>76148</v>
      </c>
      <c r="Z124" s="116">
        <v>79173</v>
      </c>
      <c r="AB124" s="113" t="str">
        <f>TEXT(Z124,"###,###")</f>
        <v>79,173</v>
      </c>
      <c r="AD124" s="131">
        <f>Z124/$Z$7*100</f>
        <v>91.510437134469129</v>
      </c>
    </row>
    <row r="125" spans="19:32" x14ac:dyDescent="0.25">
      <c r="S125" s="105" t="s">
        <v>108</v>
      </c>
      <c r="T125" s="116"/>
      <c r="U125" s="116"/>
      <c r="V125" s="116">
        <v>10745</v>
      </c>
      <c r="W125" s="116">
        <v>11894</v>
      </c>
      <c r="X125" s="116">
        <v>12898</v>
      </c>
      <c r="Y125" s="116">
        <v>13763</v>
      </c>
      <c r="Z125" s="116">
        <v>14588</v>
      </c>
      <c r="AB125" s="113" t="str">
        <f>TEXT(Z125,"###,###")</f>
        <v>14,588</v>
      </c>
      <c r="AD125" s="131">
        <f>Z125/$Z$7*100</f>
        <v>16.861231188885551</v>
      </c>
    </row>
    <row r="127" spans="19:32" x14ac:dyDescent="0.25">
      <c r="S127" s="105" t="s">
        <v>109</v>
      </c>
      <c r="T127" s="116"/>
      <c r="U127" s="116"/>
      <c r="V127" s="116">
        <v>42226</v>
      </c>
      <c r="W127" s="116">
        <v>44074</v>
      </c>
      <c r="X127" s="116">
        <v>45822</v>
      </c>
      <c r="Y127" s="116">
        <v>47847</v>
      </c>
      <c r="Z127" s="116">
        <v>49305</v>
      </c>
      <c r="AB127" s="113" t="str">
        <f>TEXT(Z127,"###,###")</f>
        <v>49,305</v>
      </c>
      <c r="AD127" s="131">
        <f>Z127/$Z$7*100</f>
        <v>56.988141196051686</v>
      </c>
    </row>
    <row r="128" spans="19:32" x14ac:dyDescent="0.25">
      <c r="S128" s="105" t="s">
        <v>110</v>
      </c>
      <c r="T128" s="116"/>
      <c r="U128" s="116"/>
      <c r="V128" s="116">
        <v>31459</v>
      </c>
      <c r="W128" s="116">
        <v>32637</v>
      </c>
      <c r="X128" s="116">
        <v>33837</v>
      </c>
      <c r="Y128" s="116">
        <v>35481</v>
      </c>
      <c r="Z128" s="116">
        <v>37216</v>
      </c>
      <c r="AB128" s="113" t="str">
        <f>TEXT(Z128,"###,###")</f>
        <v>37,216</v>
      </c>
      <c r="AD128" s="131">
        <f>Z128/$Z$7*100</f>
        <v>43.015326290482903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737EFA0-A81A-45AC-BE03-70E15051FD9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ADD6C13B-961F-45D3-B748-20F066FD1E3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A47CFFB7-AE22-4F7E-817E-C971113CE6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53D18147-439F-44E6-B6C6-BD01860DBD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BE8A2-D0D1-4ADC-B1D0-9D7A84EF8D95}">
  <sheetPr codeName="Sheet9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Greater Geelong</v>
      </c>
      <c r="T1" s="103"/>
      <c r="U1" s="103"/>
      <c r="V1" s="103"/>
      <c r="W1" s="103"/>
      <c r="X1" s="103"/>
      <c r="Y1" s="104" t="str">
        <f>Y3</f>
        <v>8.27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139</v>
      </c>
      <c r="Y3" s="109" t="s">
        <v>235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8.27 Greater Geelong,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167669</v>
      </c>
      <c r="W4" s="112">
        <v>169672</v>
      </c>
      <c r="X4" s="112">
        <v>181898</v>
      </c>
      <c r="Y4" s="112">
        <v>190839</v>
      </c>
      <c r="Z4" s="112">
        <v>197794</v>
      </c>
      <c r="AB4" s="113" t="str">
        <f>TEXT(Z4,"###,###")</f>
        <v>197,794</v>
      </c>
      <c r="AD4" s="114">
        <f>Z4/Y4-1</f>
        <v>3.6444332657370904E-2</v>
      </c>
      <c r="AF4" s="114">
        <f>Z4/V4-1</f>
        <v>0.17966946782052728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84258</v>
      </c>
      <c r="W5" s="112">
        <v>85095</v>
      </c>
      <c r="X5" s="112">
        <v>91435</v>
      </c>
      <c r="Y5" s="112">
        <v>95664</v>
      </c>
      <c r="Z5" s="112">
        <v>98610</v>
      </c>
      <c r="AB5" s="113" t="str">
        <f>TEXT(Z5,"###,###")</f>
        <v>98,610</v>
      </c>
      <c r="AD5" s="114">
        <f t="shared" ref="AD5:AD9" si="0">Z5/Y5-1</f>
        <v>3.0795283492222714E-2</v>
      </c>
      <c r="AF5" s="114">
        <f t="shared" ref="AF5:AF9" si="1">Z5/V5-1</f>
        <v>0.17033397422203223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83411</v>
      </c>
      <c r="W6" s="112">
        <v>84577</v>
      </c>
      <c r="X6" s="112">
        <v>90463</v>
      </c>
      <c r="Y6" s="112">
        <v>95175</v>
      </c>
      <c r="Z6" s="112">
        <v>99183</v>
      </c>
      <c r="AB6" s="113" t="str">
        <f>TEXT(Z6,"###,###")</f>
        <v>99,183</v>
      </c>
      <c r="AD6" s="114">
        <f t="shared" si="0"/>
        <v>4.2111899133175701E-2</v>
      </c>
      <c r="AF6" s="114">
        <f t="shared" si="1"/>
        <v>0.18908777019817524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119925</v>
      </c>
      <c r="W7" s="112">
        <v>122459</v>
      </c>
      <c r="X7" s="112">
        <v>127904</v>
      </c>
      <c r="Y7" s="112">
        <v>132952</v>
      </c>
      <c r="Z7" s="112">
        <v>137917</v>
      </c>
      <c r="AB7" s="113" t="str">
        <f>TEXT(Z7,"###,###")</f>
        <v>137,917</v>
      </c>
      <c r="AD7" s="114">
        <f t="shared" si="0"/>
        <v>3.7344304711474763E-2</v>
      </c>
      <c r="AF7" s="114">
        <f t="shared" si="1"/>
        <v>0.15002710027100274</v>
      </c>
    </row>
    <row r="8" spans="1:32" ht="17.25" customHeight="1" x14ac:dyDescent="0.25">
      <c r="A8" s="68" t="s">
        <v>13</v>
      </c>
      <c r="B8" s="69"/>
      <c r="C8" s="31"/>
      <c r="D8" s="70" t="str">
        <f>AB4</f>
        <v>197,794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137,917</v>
      </c>
      <c r="P8" s="71"/>
      <c r="S8" s="111" t="s">
        <v>87</v>
      </c>
      <c r="T8" s="112"/>
      <c r="U8" s="112"/>
      <c r="V8" s="112">
        <v>37670.6</v>
      </c>
      <c r="W8" s="112">
        <v>39089.339999999997</v>
      </c>
      <c r="X8" s="112">
        <v>39118</v>
      </c>
      <c r="Y8" s="112">
        <v>40571.449999999997</v>
      </c>
      <c r="Z8" s="112">
        <v>41858</v>
      </c>
      <c r="AB8" s="113" t="str">
        <f>TEXT(Z8,"$###,###")</f>
        <v>$41,858</v>
      </c>
      <c r="AD8" s="114">
        <f t="shared" si="0"/>
        <v>3.1710722687998683E-2</v>
      </c>
      <c r="AF8" s="114">
        <f t="shared" si="1"/>
        <v>0.11115830382314074</v>
      </c>
    </row>
    <row r="9" spans="1:32" x14ac:dyDescent="0.25">
      <c r="A9" s="32" t="s">
        <v>15</v>
      </c>
      <c r="B9" s="75"/>
      <c r="C9" s="76"/>
      <c r="D9" s="77">
        <f>AD104</f>
        <v>74.374349070244804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50.810995018743156</v>
      </c>
      <c r="P9" s="78" t="s">
        <v>88</v>
      </c>
      <c r="S9" s="111" t="s">
        <v>7</v>
      </c>
      <c r="T9" s="112"/>
      <c r="U9" s="112"/>
      <c r="V9" s="112">
        <v>6134347262</v>
      </c>
      <c r="W9" s="112">
        <v>6443990017</v>
      </c>
      <c r="X9" s="112">
        <v>6963387190</v>
      </c>
      <c r="Y9" s="112">
        <v>7513938385</v>
      </c>
      <c r="Z9" s="112">
        <v>8080037208</v>
      </c>
      <c r="AB9" s="113" t="str">
        <f>TEXT(Z9/1000000,"$#,###.0")&amp;" mil"</f>
        <v>$8,080.0 mil</v>
      </c>
      <c r="AD9" s="114">
        <f t="shared" si="0"/>
        <v>7.5339827663492454E-2</v>
      </c>
      <c r="AF9" s="114">
        <f t="shared" si="1"/>
        <v>0.31717962203620687</v>
      </c>
    </row>
    <row r="10" spans="1:32" x14ac:dyDescent="0.25">
      <c r="A10" s="32" t="s">
        <v>18</v>
      </c>
      <c r="B10" s="75"/>
      <c r="C10" s="76"/>
      <c r="D10" s="77">
        <f>AD105</f>
        <v>19.468740204455141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49.189730055033095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93.627326580479561</v>
      </c>
      <c r="P11" s="78" t="s">
        <v>88</v>
      </c>
      <c r="S11" s="111" t="s">
        <v>30</v>
      </c>
      <c r="T11" s="116"/>
      <c r="U11" s="116"/>
      <c r="V11" s="116">
        <v>152179</v>
      </c>
      <c r="W11" s="116">
        <v>153839</v>
      </c>
      <c r="X11" s="116">
        <v>165210</v>
      </c>
      <c r="Y11" s="116">
        <v>173160</v>
      </c>
      <c r="Z11" s="116">
        <v>179375</v>
      </c>
    </row>
    <row r="12" spans="1:32" ht="28.5" customHeight="1" x14ac:dyDescent="0.25">
      <c r="A12" s="32" t="s">
        <v>20</v>
      </c>
      <c r="B12" s="76"/>
      <c r="C12" s="76"/>
      <c r="D12" s="77">
        <f>AD108</f>
        <v>14.830075735361032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13.355858958649042</v>
      </c>
      <c r="P12" s="78" t="s">
        <v>88</v>
      </c>
      <c r="S12" s="111" t="s">
        <v>31</v>
      </c>
      <c r="T12" s="116"/>
      <c r="U12" s="116"/>
      <c r="V12" s="116">
        <v>15490</v>
      </c>
      <c r="W12" s="116">
        <v>15833</v>
      </c>
      <c r="X12" s="116">
        <v>16688</v>
      </c>
      <c r="Y12" s="116">
        <v>17679</v>
      </c>
      <c r="Z12" s="116">
        <v>18419</v>
      </c>
    </row>
    <row r="13" spans="1:32" ht="15" customHeight="1" x14ac:dyDescent="0.25">
      <c r="A13" s="32" t="s">
        <v>21</v>
      </c>
      <c r="B13" s="76"/>
      <c r="C13" s="76"/>
      <c r="D13" s="77">
        <f>AD109</f>
        <v>13.40182209773805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40.8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22.761054430366947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18.354916832228778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42.848620281707227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81.645083167771219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1888</v>
      </c>
      <c r="Z15" s="116">
        <v>1971</v>
      </c>
      <c r="AB15" s="121">
        <f t="shared" ref="AB15:AB34" si="2">IF(Z15="np",0,Z15/$Z$34)</f>
        <v>9.964711473321267E-3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449</v>
      </c>
      <c r="Z16" s="116">
        <v>549</v>
      </c>
      <c r="AB16" s="121">
        <f t="shared" si="2"/>
        <v>2.7755589035278415E-3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10617</v>
      </c>
      <c r="Z17" s="116">
        <v>10711</v>
      </c>
      <c r="AB17" s="121">
        <f t="shared" si="2"/>
        <v>5.4151204764456666E-2</v>
      </c>
    </row>
    <row r="18" spans="1:28" x14ac:dyDescent="0.25">
      <c r="A18" s="67" t="str">
        <f>$S$1&amp;" ("&amp;$V$2&amp;" to "&amp;$Z$2&amp;")"</f>
        <v>Greater Geelong (2014-15 to 2018-19)</v>
      </c>
      <c r="B18" s="67"/>
      <c r="C18" s="67"/>
      <c r="D18" s="67"/>
      <c r="E18" s="67"/>
      <c r="F18" s="67"/>
      <c r="G18" s="67" t="str">
        <f>$S$1&amp;" ("&amp;$V$2&amp;" to "&amp;$Z$2&amp;")"</f>
        <v>Greater Geelong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1506</v>
      </c>
      <c r="Z18" s="116">
        <v>1641</v>
      </c>
      <c r="AB18" s="121">
        <f t="shared" si="2"/>
        <v>8.2963427334957884E-3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15546</v>
      </c>
      <c r="Z19" s="116">
        <v>16381</v>
      </c>
      <c r="AB19" s="121">
        <f t="shared" si="2"/>
        <v>8.281681311236716E-2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6694</v>
      </c>
      <c r="Z20" s="116">
        <v>6375</v>
      </c>
      <c r="AB20" s="121">
        <f t="shared" si="2"/>
        <v>3.2229850655719469E-2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19248</v>
      </c>
      <c r="Z21" s="116">
        <v>20129</v>
      </c>
      <c r="AB21" s="121">
        <f t="shared" si="2"/>
        <v>0.10176543746650624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14403</v>
      </c>
      <c r="Z22" s="116">
        <v>14886</v>
      </c>
      <c r="AB22" s="121">
        <f t="shared" si="2"/>
        <v>7.5258597154672952E-2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7213</v>
      </c>
      <c r="Z23" s="116">
        <v>7249</v>
      </c>
      <c r="AB23" s="121">
        <f t="shared" si="2"/>
        <v>3.6648499984833015E-2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1779</v>
      </c>
      <c r="Z24" s="116">
        <v>1948</v>
      </c>
      <c r="AB24" s="121">
        <f t="shared" si="2"/>
        <v>9.8484312278182794E-3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7511</v>
      </c>
      <c r="Z25" s="116">
        <v>8554</v>
      </c>
      <c r="AB25" s="121">
        <f t="shared" si="2"/>
        <v>4.3246140001415585E-2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3000</v>
      </c>
      <c r="Z26" s="116">
        <v>3227</v>
      </c>
      <c r="AB26" s="121">
        <f t="shared" si="2"/>
        <v>1.6314624010353999E-2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11530</v>
      </c>
      <c r="Z27" s="116">
        <v>11779</v>
      </c>
      <c r="AB27" s="121">
        <f t="shared" si="2"/>
        <v>5.9550652686073673E-2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17529</v>
      </c>
      <c r="Z28" s="116">
        <v>17666</v>
      </c>
      <c r="AB28" s="121">
        <f t="shared" si="2"/>
        <v>8.931333987199061E-2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10103</v>
      </c>
      <c r="Z29" s="116">
        <v>15784</v>
      </c>
      <c r="AB29" s="121">
        <f t="shared" si="2"/>
        <v>7.9798582392137427E-2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17408</v>
      </c>
      <c r="Z30" s="116">
        <v>13860</v>
      </c>
      <c r="AB30" s="121">
        <f t="shared" si="2"/>
        <v>7.0071487072670094E-2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26328</v>
      </c>
      <c r="Z31" s="116">
        <v>27746</v>
      </c>
      <c r="AB31" s="121">
        <f t="shared" si="2"/>
        <v>0.14027442137938706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3939</v>
      </c>
      <c r="Z32" s="116">
        <v>4427</v>
      </c>
      <c r="AB32" s="121">
        <f t="shared" si="2"/>
        <v>2.2381419427901193E-2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6380</v>
      </c>
      <c r="Z33" s="116">
        <v>6727</v>
      </c>
      <c r="AB33" s="121">
        <f t="shared" si="2"/>
        <v>3.400944397819998E-2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190839</v>
      </c>
      <c r="Z34" s="124">
        <v>197798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112600</v>
      </c>
      <c r="AB37" s="136">
        <f>Z37/Z40*100</f>
        <v>81.645083167771219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25314</v>
      </c>
      <c r="AB38" s="136">
        <f>Z38/Z40*100</f>
        <v>18.354916832228778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137914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32</v>
      </c>
      <c r="X44" s="116">
        <v>27</v>
      </c>
      <c r="Y44" s="116">
        <v>42</v>
      </c>
      <c r="Z44" s="116">
        <v>36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1676</v>
      </c>
      <c r="X45" s="116">
        <v>1775</v>
      </c>
      <c r="Y45" s="116">
        <v>1937</v>
      </c>
      <c r="Z45" s="116">
        <v>2092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4932</v>
      </c>
      <c r="X46" s="116">
        <v>5400</v>
      </c>
      <c r="Y46" s="116">
        <v>5530</v>
      </c>
      <c r="Z46" s="116">
        <v>5618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8631</v>
      </c>
      <c r="X47" s="116">
        <v>9503</v>
      </c>
      <c r="Y47" s="116">
        <v>10357</v>
      </c>
      <c r="Z47" s="116">
        <v>10752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10421</v>
      </c>
      <c r="X48" s="116">
        <v>11492</v>
      </c>
      <c r="Y48" s="116">
        <v>12199</v>
      </c>
      <c r="Z48" s="116">
        <v>13000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Greater Geelong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9657</v>
      </c>
      <c r="X49" s="116">
        <v>10501</v>
      </c>
      <c r="Y49" s="116">
        <v>10923</v>
      </c>
      <c r="Z49" s="116">
        <v>11386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8368</v>
      </c>
      <c r="X50" s="116">
        <v>9152</v>
      </c>
      <c r="Y50" s="116">
        <v>9652</v>
      </c>
      <c r="Z50" s="116">
        <v>10106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8733</v>
      </c>
      <c r="X51" s="116">
        <v>8917</v>
      </c>
      <c r="Y51" s="116">
        <v>9055</v>
      </c>
      <c r="Z51" s="116">
        <v>8982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8187</v>
      </c>
      <c r="X52" s="116">
        <v>8736</v>
      </c>
      <c r="Y52" s="116">
        <v>9192</v>
      </c>
      <c r="Z52" s="116">
        <v>9402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7727</v>
      </c>
      <c r="X53" s="116">
        <v>8074</v>
      </c>
      <c r="Y53" s="116">
        <v>8291</v>
      </c>
      <c r="Z53" s="116">
        <v>8062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6968</v>
      </c>
      <c r="X54" s="116">
        <v>7288</v>
      </c>
      <c r="Y54" s="116">
        <v>7458</v>
      </c>
      <c r="Z54" s="116">
        <v>7609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5299</v>
      </c>
      <c r="X55" s="116">
        <v>5811</v>
      </c>
      <c r="Y55" s="116">
        <v>5930</v>
      </c>
      <c r="Z55" s="116">
        <v>6215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2640</v>
      </c>
      <c r="X56" s="116">
        <v>2749</v>
      </c>
      <c r="Y56" s="116">
        <v>2889</v>
      </c>
      <c r="Z56" s="116">
        <v>3211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940</v>
      </c>
      <c r="X57" s="116">
        <v>1146</v>
      </c>
      <c r="Y57" s="116">
        <v>1219</v>
      </c>
      <c r="Z57" s="116">
        <v>1271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437</v>
      </c>
      <c r="X58" s="116">
        <v>460</v>
      </c>
      <c r="Y58" s="116">
        <v>477</v>
      </c>
      <c r="Z58" s="116">
        <v>480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272</v>
      </c>
      <c r="X59" s="116">
        <v>243</v>
      </c>
      <c r="Y59" s="116">
        <v>260</v>
      </c>
      <c r="Z59" s="116">
        <v>243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169</v>
      </c>
      <c r="X60" s="116">
        <v>160</v>
      </c>
      <c r="Y60" s="116">
        <v>156</v>
      </c>
      <c r="Z60" s="116">
        <v>138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85095</v>
      </c>
      <c r="X61" s="116">
        <v>91435</v>
      </c>
      <c r="Y61" s="116">
        <v>95664</v>
      </c>
      <c r="Z61" s="116">
        <v>98607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33</v>
      </c>
      <c r="X63" s="116">
        <v>37</v>
      </c>
      <c r="Y63" s="116">
        <v>35</v>
      </c>
      <c r="Z63" s="116">
        <v>33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Greater Geelong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2249</v>
      </c>
      <c r="X64" s="116">
        <v>2216</v>
      </c>
      <c r="Y64" s="116">
        <v>2225</v>
      </c>
      <c r="Z64" s="116">
        <v>2552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5850</v>
      </c>
      <c r="X65" s="116">
        <v>6126</v>
      </c>
      <c r="Y65" s="116">
        <v>6277</v>
      </c>
      <c r="Z65" s="116">
        <v>6195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8802</v>
      </c>
      <c r="X66" s="116">
        <v>9712</v>
      </c>
      <c r="Y66" s="116">
        <v>10351</v>
      </c>
      <c r="Z66" s="116">
        <v>10654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10125</v>
      </c>
      <c r="X67" s="116">
        <v>11037</v>
      </c>
      <c r="Y67" s="116">
        <v>11608</v>
      </c>
      <c r="Z67" s="116">
        <v>12381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8796</v>
      </c>
      <c r="X68" s="116">
        <v>9735</v>
      </c>
      <c r="Y68" s="116">
        <v>10573</v>
      </c>
      <c r="Z68" s="116">
        <v>11151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7841</v>
      </c>
      <c r="X69" s="116">
        <v>8471</v>
      </c>
      <c r="Y69" s="116">
        <v>9179</v>
      </c>
      <c r="Z69" s="116">
        <v>9855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8612</v>
      </c>
      <c r="X70" s="116">
        <v>8932</v>
      </c>
      <c r="Y70" s="116">
        <v>9121</v>
      </c>
      <c r="Z70" s="116">
        <v>9339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8373</v>
      </c>
      <c r="X71" s="116">
        <v>9041</v>
      </c>
      <c r="Y71" s="116">
        <v>9642</v>
      </c>
      <c r="Z71" s="116">
        <v>9745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8220</v>
      </c>
      <c r="X72" s="116">
        <v>8510</v>
      </c>
      <c r="Y72" s="116">
        <v>8586</v>
      </c>
      <c r="Z72" s="116">
        <v>8771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7343</v>
      </c>
      <c r="X73" s="116">
        <v>7817</v>
      </c>
      <c r="Y73" s="116">
        <v>8036</v>
      </c>
      <c r="Z73" s="116">
        <v>8354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4810</v>
      </c>
      <c r="X74" s="116">
        <v>5107</v>
      </c>
      <c r="Y74" s="116">
        <v>5505</v>
      </c>
      <c r="Z74" s="116">
        <v>5864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2033</v>
      </c>
      <c r="X75" s="116">
        <v>2187</v>
      </c>
      <c r="Y75" s="116">
        <v>2293</v>
      </c>
      <c r="Z75" s="116">
        <v>2530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664</v>
      </c>
      <c r="X76" s="116">
        <v>770</v>
      </c>
      <c r="Y76" s="116">
        <v>903</v>
      </c>
      <c r="Z76" s="116">
        <v>971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341</v>
      </c>
      <c r="X77" s="116">
        <v>332</v>
      </c>
      <c r="Y77" s="116">
        <v>348</v>
      </c>
      <c r="Z77" s="116">
        <v>378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254</v>
      </c>
      <c r="X78" s="116">
        <v>245</v>
      </c>
      <c r="Y78" s="116">
        <v>228</v>
      </c>
      <c r="Z78" s="116">
        <v>215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213</v>
      </c>
      <c r="X79" s="116">
        <v>188</v>
      </c>
      <c r="Y79" s="116">
        <v>223</v>
      </c>
      <c r="Z79" s="116">
        <v>197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84577</v>
      </c>
      <c r="X80" s="116">
        <v>90463</v>
      </c>
      <c r="Y80" s="116">
        <v>95175</v>
      </c>
      <c r="Z80" s="116">
        <v>99185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Greater Geelong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6705</v>
      </c>
      <c r="X83" s="116">
        <v>7136</v>
      </c>
      <c r="Y83" s="116">
        <v>7590</v>
      </c>
      <c r="Z83" s="116">
        <v>7883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8917</v>
      </c>
      <c r="X84" s="116">
        <v>9380</v>
      </c>
      <c r="Y84" s="116">
        <v>9792</v>
      </c>
      <c r="Z84" s="116">
        <v>10331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197,794</v>
      </c>
      <c r="D85" s="100">
        <f t="shared" ref="D85:D90" si="4">AD4</f>
        <v>3.6444332657370904E-2</v>
      </c>
      <c r="E85" s="101">
        <f t="shared" ref="E85:E90" si="5">AD4</f>
        <v>3.6444332657370904E-2</v>
      </c>
      <c r="F85" s="100">
        <f t="shared" ref="F85:F90" si="6">AF4</f>
        <v>0.17966946782052728</v>
      </c>
      <c r="G85" s="101">
        <f t="shared" ref="G85:G90" si="7">AF4</f>
        <v>0.17966946782052728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11598</v>
      </c>
      <c r="X85" s="116">
        <v>12154</v>
      </c>
      <c r="Y85" s="116">
        <v>12839</v>
      </c>
      <c r="Z85" s="116">
        <v>13291</v>
      </c>
    </row>
    <row r="86" spans="1:30" ht="15" customHeight="1" x14ac:dyDescent="0.25">
      <c r="A86" s="102" t="s">
        <v>4</v>
      </c>
      <c r="B86" s="51"/>
      <c r="C86" s="61" t="str">
        <f t="shared" si="3"/>
        <v>98,610</v>
      </c>
      <c r="D86" s="100">
        <f t="shared" si="4"/>
        <v>3.0795283492222714E-2</v>
      </c>
      <c r="E86" s="101">
        <f t="shared" si="5"/>
        <v>3.0795283492222714E-2</v>
      </c>
      <c r="F86" s="100">
        <f t="shared" si="6"/>
        <v>0.17033397422203223</v>
      </c>
      <c r="G86" s="101">
        <f t="shared" si="7"/>
        <v>0.17033397422203223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3923</v>
      </c>
      <c r="X86" s="116">
        <v>4314</v>
      </c>
      <c r="Y86" s="116">
        <v>4622</v>
      </c>
      <c r="Z86" s="116">
        <v>4838</v>
      </c>
    </row>
    <row r="87" spans="1:30" ht="15" customHeight="1" x14ac:dyDescent="0.25">
      <c r="A87" s="102" t="s">
        <v>5</v>
      </c>
      <c r="B87" s="51"/>
      <c r="C87" s="61" t="str">
        <f t="shared" si="3"/>
        <v>99,183</v>
      </c>
      <c r="D87" s="100">
        <f t="shared" si="4"/>
        <v>4.2111899133175701E-2</v>
      </c>
      <c r="E87" s="101">
        <f t="shared" si="5"/>
        <v>4.2111899133175701E-2</v>
      </c>
      <c r="F87" s="100">
        <f t="shared" si="6"/>
        <v>0.18908777019817524</v>
      </c>
      <c r="G87" s="101">
        <f t="shared" si="7"/>
        <v>0.18908777019817524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2979</v>
      </c>
      <c r="X87" s="116">
        <v>3188</v>
      </c>
      <c r="Y87" s="116">
        <v>3266</v>
      </c>
      <c r="Z87" s="116">
        <v>3388</v>
      </c>
    </row>
    <row r="88" spans="1:30" ht="15" customHeight="1" x14ac:dyDescent="0.25">
      <c r="A88" s="51" t="s">
        <v>6</v>
      </c>
      <c r="B88" s="51"/>
      <c r="C88" s="61" t="str">
        <f t="shared" si="3"/>
        <v>137,917</v>
      </c>
      <c r="D88" s="100">
        <f t="shared" si="4"/>
        <v>3.7344304711474763E-2</v>
      </c>
      <c r="E88" s="101">
        <f t="shared" si="5"/>
        <v>3.7344304711474763E-2</v>
      </c>
      <c r="F88" s="100">
        <f t="shared" si="6"/>
        <v>0.15002710027100274</v>
      </c>
      <c r="G88" s="101">
        <f t="shared" si="7"/>
        <v>0.15002710027100274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3469</v>
      </c>
      <c r="X88" s="116">
        <v>3675</v>
      </c>
      <c r="Y88" s="116">
        <v>3886</v>
      </c>
      <c r="Z88" s="116">
        <v>4014</v>
      </c>
    </row>
    <row r="89" spans="1:30" ht="15" customHeight="1" x14ac:dyDescent="0.25">
      <c r="A89" s="51" t="s">
        <v>102</v>
      </c>
      <c r="B89" s="51"/>
      <c r="C89" s="61" t="str">
        <f t="shared" si="3"/>
        <v>$41,858</v>
      </c>
      <c r="D89" s="100">
        <f t="shared" si="4"/>
        <v>3.1710722687998683E-2</v>
      </c>
      <c r="E89" s="101">
        <f t="shared" si="5"/>
        <v>3.1710722687998683E-2</v>
      </c>
      <c r="F89" s="100">
        <f t="shared" si="6"/>
        <v>0.11115830382314074</v>
      </c>
      <c r="G89" s="101">
        <f t="shared" si="7"/>
        <v>0.11115830382314074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5142</v>
      </c>
      <c r="X89" s="116">
        <v>5333</v>
      </c>
      <c r="Y89" s="116">
        <v>5540</v>
      </c>
      <c r="Z89" s="116">
        <v>5700</v>
      </c>
    </row>
    <row r="90" spans="1:30" ht="15" customHeight="1" x14ac:dyDescent="0.25">
      <c r="A90" s="51" t="s">
        <v>7</v>
      </c>
      <c r="B90" s="51"/>
      <c r="C90" s="61" t="str">
        <f t="shared" si="3"/>
        <v>$8,080.0 mil</v>
      </c>
      <c r="D90" s="100">
        <f t="shared" si="4"/>
        <v>7.5339827663492454E-2</v>
      </c>
      <c r="E90" s="101">
        <f t="shared" si="5"/>
        <v>7.5339827663492454E-2</v>
      </c>
      <c r="F90" s="100">
        <f t="shared" si="6"/>
        <v>0.31717962203620687</v>
      </c>
      <c r="G90" s="101">
        <f t="shared" si="7"/>
        <v>0.31717962203620687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6962</v>
      </c>
      <c r="X90" s="116">
        <v>7443</v>
      </c>
      <c r="Y90" s="116">
        <v>8064</v>
      </c>
      <c r="Z90" s="116">
        <v>8561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62290</v>
      </c>
      <c r="X91" s="116">
        <v>65198</v>
      </c>
      <c r="Y91" s="116">
        <v>67695</v>
      </c>
      <c r="Z91" s="116">
        <v>70075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4540</v>
      </c>
      <c r="X93" s="116">
        <v>5029</v>
      </c>
      <c r="Y93" s="116">
        <v>5492</v>
      </c>
      <c r="Z93" s="116">
        <v>5761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13391</v>
      </c>
      <c r="X94" s="116">
        <v>14206</v>
      </c>
      <c r="Y94" s="116">
        <v>14961</v>
      </c>
      <c r="Z94" s="116">
        <v>15897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2105</v>
      </c>
      <c r="X95" s="116">
        <v>2211</v>
      </c>
      <c r="Y95" s="116">
        <v>2334</v>
      </c>
      <c r="Z95" s="116">
        <v>2477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8882</v>
      </c>
      <c r="X96" s="116">
        <v>9595</v>
      </c>
      <c r="Y96" s="116">
        <v>10320</v>
      </c>
      <c r="Z96" s="116">
        <v>11079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9992</v>
      </c>
      <c r="X97" s="116">
        <v>10728</v>
      </c>
      <c r="Y97" s="116">
        <v>10976</v>
      </c>
      <c r="Z97" s="116">
        <v>11201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6441</v>
      </c>
      <c r="X98" s="116">
        <v>6776</v>
      </c>
      <c r="Y98" s="116">
        <v>7036</v>
      </c>
      <c r="Z98" s="116">
        <v>7066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571</v>
      </c>
      <c r="X99" s="116">
        <v>588</v>
      </c>
      <c r="Y99" s="116">
        <v>667</v>
      </c>
      <c r="Z99" s="116">
        <v>718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3246</v>
      </c>
      <c r="X100" s="116">
        <v>3402</v>
      </c>
      <c r="Y100" s="116">
        <v>3715</v>
      </c>
      <c r="Z100" s="116">
        <v>3955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60169</v>
      </c>
      <c r="X101" s="116">
        <v>62706</v>
      </c>
      <c r="Y101" s="116">
        <v>65257</v>
      </c>
      <c r="Z101" s="116">
        <v>67845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120322</v>
      </c>
      <c r="X104" s="116">
        <v>135066</v>
      </c>
      <c r="Y104" s="116">
        <v>142405</v>
      </c>
      <c r="Z104" s="116">
        <v>147108</v>
      </c>
      <c r="AB104" s="113" t="str">
        <f>TEXT(Z104,"###,###")</f>
        <v>147,108</v>
      </c>
      <c r="AD104" s="134">
        <f>Z104/($Z$4)*100</f>
        <v>74.374349070244804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34619</v>
      </c>
      <c r="X105" s="116">
        <v>34835</v>
      </c>
      <c r="Y105" s="116">
        <v>35859</v>
      </c>
      <c r="Z105" s="116">
        <v>38508</v>
      </c>
      <c r="AB105" s="113" t="str">
        <f>TEXT(Z105,"###,###")</f>
        <v>38,508</v>
      </c>
      <c r="AD105" s="134">
        <f>Z105/($Z$4)*100</f>
        <v>19.468740204455141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154941</v>
      </c>
      <c r="X106" s="124">
        <v>169901</v>
      </c>
      <c r="Y106" s="124">
        <v>178264</v>
      </c>
      <c r="Z106" s="124">
        <v>185616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22179</v>
      </c>
      <c r="X108" s="116">
        <v>25815</v>
      </c>
      <c r="Y108" s="116">
        <v>32161</v>
      </c>
      <c r="Z108" s="116">
        <v>29333</v>
      </c>
      <c r="AB108" s="113" t="str">
        <f>TEXT(Z108,"###,###")</f>
        <v>29,333</v>
      </c>
      <c r="AD108" s="134">
        <f>Z108/($Z$4)*100</f>
        <v>14.830075735361032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22840</v>
      </c>
      <c r="X109" s="116">
        <v>25250</v>
      </c>
      <c r="Y109" s="116">
        <v>25802</v>
      </c>
      <c r="Z109" s="116">
        <v>26508</v>
      </c>
      <c r="AB109" s="113" t="str">
        <f>TEXT(Z109,"###,###")</f>
        <v>26,508</v>
      </c>
      <c r="AD109" s="134">
        <f>Z109/($Z$4)*100</f>
        <v>13.40182209773805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36796</v>
      </c>
      <c r="X110" s="116">
        <v>40966</v>
      </c>
      <c r="Y110" s="116">
        <v>41346</v>
      </c>
      <c r="Z110" s="116">
        <v>45020</v>
      </c>
      <c r="AB110" s="113" t="str">
        <f>TEXT(Z110,"###,###")</f>
        <v>45,020</v>
      </c>
      <c r="AD110" s="134">
        <f>Z110/($Z$4)*100</f>
        <v>22.761054430366947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73126</v>
      </c>
      <c r="X111" s="116">
        <v>77870</v>
      </c>
      <c r="Y111" s="116">
        <v>78955</v>
      </c>
      <c r="Z111" s="116">
        <v>84752</v>
      </c>
      <c r="AB111" s="113" t="str">
        <f>TEXT(Z111,"###,###")</f>
        <v>84,752</v>
      </c>
      <c r="AD111" s="134">
        <f>Z111/($Z$4)*100</f>
        <v>42.848620281707227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169672</v>
      </c>
      <c r="X112" s="116">
        <v>181898</v>
      </c>
      <c r="Y112" s="116">
        <v>190839</v>
      </c>
      <c r="Z112" s="116">
        <v>197795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44.01</v>
      </c>
      <c r="W118" s="135">
        <v>40.01</v>
      </c>
      <c r="X118" s="135">
        <v>40.94</v>
      </c>
      <c r="Y118" s="135">
        <v>40.93</v>
      </c>
      <c r="Z118" s="135">
        <v>40.83</v>
      </c>
      <c r="AB118" s="113" t="str">
        <f>TEXT(Z118,"##.0")</f>
        <v>40.8</v>
      </c>
    </row>
    <row r="120" spans="19:32" x14ac:dyDescent="0.25">
      <c r="S120" s="105" t="s">
        <v>104</v>
      </c>
      <c r="T120" s="116"/>
      <c r="U120" s="116"/>
      <c r="V120" s="116">
        <v>104435</v>
      </c>
      <c r="W120" s="116">
        <v>106626</v>
      </c>
      <c r="X120" s="116">
        <v>111216</v>
      </c>
      <c r="Y120" s="116">
        <v>115273</v>
      </c>
      <c r="Z120" s="116">
        <v>119497</v>
      </c>
      <c r="AB120" s="113" t="str">
        <f>TEXT(Z120,"###,###")</f>
        <v>119,497</v>
      </c>
    </row>
    <row r="121" spans="19:32" x14ac:dyDescent="0.25">
      <c r="S121" s="105" t="s">
        <v>105</v>
      </c>
      <c r="T121" s="116"/>
      <c r="U121" s="116"/>
      <c r="V121" s="116">
        <v>7844</v>
      </c>
      <c r="W121" s="116">
        <v>8087</v>
      </c>
      <c r="X121" s="116">
        <v>8259</v>
      </c>
      <c r="Y121" s="116">
        <v>8631</v>
      </c>
      <c r="Z121" s="116">
        <v>8789</v>
      </c>
      <c r="AB121" s="113" t="str">
        <f>TEXT(Z121,"###,###")</f>
        <v>8,789</v>
      </c>
    </row>
    <row r="122" spans="19:32" x14ac:dyDescent="0.25">
      <c r="S122" s="105" t="s">
        <v>106</v>
      </c>
      <c r="T122" s="116"/>
      <c r="U122" s="116"/>
      <c r="V122" s="116">
        <v>7652</v>
      </c>
      <c r="W122" s="116">
        <v>7751</v>
      </c>
      <c r="X122" s="116">
        <v>8429</v>
      </c>
      <c r="Y122" s="116">
        <v>9051</v>
      </c>
      <c r="Z122" s="116">
        <v>9631</v>
      </c>
      <c r="AB122" s="113" t="str">
        <f>TEXT(Z122,"###,###")</f>
        <v>9,631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112087</v>
      </c>
      <c r="W124" s="116">
        <v>114377</v>
      </c>
      <c r="X124" s="116">
        <v>119645</v>
      </c>
      <c r="Y124" s="116">
        <v>124324</v>
      </c>
      <c r="Z124" s="116">
        <v>129128</v>
      </c>
      <c r="AB124" s="113" t="str">
        <f>TEXT(Z124,"###,###")</f>
        <v>129,128</v>
      </c>
      <c r="AD124" s="131">
        <f>Z124/$Z$7*100</f>
        <v>93.627326580479561</v>
      </c>
    </row>
    <row r="125" spans="19:32" x14ac:dyDescent="0.25">
      <c r="S125" s="105" t="s">
        <v>108</v>
      </c>
      <c r="T125" s="116"/>
      <c r="U125" s="116"/>
      <c r="V125" s="116">
        <v>15496</v>
      </c>
      <c r="W125" s="116">
        <v>15838</v>
      </c>
      <c r="X125" s="116">
        <v>16688</v>
      </c>
      <c r="Y125" s="116">
        <v>17682</v>
      </c>
      <c r="Z125" s="116">
        <v>18420</v>
      </c>
      <c r="AB125" s="113" t="str">
        <f>TEXT(Z125,"###,###")</f>
        <v>18,420</v>
      </c>
      <c r="AD125" s="131">
        <f>Z125/$Z$7*100</f>
        <v>13.355858958649042</v>
      </c>
    </row>
    <row r="127" spans="19:32" x14ac:dyDescent="0.25">
      <c r="S127" s="105" t="s">
        <v>109</v>
      </c>
      <c r="T127" s="116"/>
      <c r="U127" s="116"/>
      <c r="V127" s="116">
        <v>61249</v>
      </c>
      <c r="W127" s="116">
        <v>62290</v>
      </c>
      <c r="X127" s="116">
        <v>65198</v>
      </c>
      <c r="Y127" s="116">
        <v>67695</v>
      </c>
      <c r="Z127" s="116">
        <v>70077</v>
      </c>
      <c r="AB127" s="113" t="str">
        <f>TEXT(Z127,"###,###")</f>
        <v>70,077</v>
      </c>
      <c r="AD127" s="131">
        <f>Z127/$Z$7*100</f>
        <v>50.810995018743156</v>
      </c>
    </row>
    <row r="128" spans="19:32" x14ac:dyDescent="0.25">
      <c r="S128" s="105" t="s">
        <v>110</v>
      </c>
      <c r="T128" s="116"/>
      <c r="U128" s="116"/>
      <c r="V128" s="116">
        <v>58676</v>
      </c>
      <c r="W128" s="116">
        <v>60169</v>
      </c>
      <c r="X128" s="116">
        <v>62706</v>
      </c>
      <c r="Y128" s="116">
        <v>65257</v>
      </c>
      <c r="Z128" s="116">
        <v>67841</v>
      </c>
      <c r="AB128" s="113" t="str">
        <f>TEXT(Z128,"###,###")</f>
        <v>67,841</v>
      </c>
      <c r="AD128" s="131">
        <f>Z128/$Z$7*100</f>
        <v>49.189730055033095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95AD4E4-85EE-4D92-A3B2-713D02CE116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E81FFB1C-CC03-45ED-A7B2-4DBAE57348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EB965913-7B62-4ED3-9DDF-5D22951F24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66499549-04D5-48D7-B20E-E19336F783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5573F-46B9-4DAA-B012-CE8931C6602A}">
  <sheetPr codeName="Sheet9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Greater Shepparton</v>
      </c>
      <c r="T1" s="103"/>
      <c r="U1" s="103"/>
      <c r="V1" s="103"/>
      <c r="W1" s="103"/>
      <c r="X1" s="103"/>
      <c r="Y1" s="104" t="str">
        <f>Y3</f>
        <v>8.28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140</v>
      </c>
      <c r="Y3" s="109" t="s">
        <v>236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8.28 Greater Shepparton,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48281</v>
      </c>
      <c r="W4" s="112">
        <v>47952</v>
      </c>
      <c r="X4" s="112">
        <v>49359</v>
      </c>
      <c r="Y4" s="112">
        <v>50809</v>
      </c>
      <c r="Z4" s="112">
        <v>52724</v>
      </c>
      <c r="AB4" s="113" t="str">
        <f>TEXT(Z4,"###,###")</f>
        <v>52,724</v>
      </c>
      <c r="AD4" s="114">
        <f>Z4/Y4-1</f>
        <v>3.7690173000846316E-2</v>
      </c>
      <c r="AF4" s="114">
        <f>Z4/V4-1</f>
        <v>9.2023777469397938E-2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24513</v>
      </c>
      <c r="W5" s="112">
        <v>24340</v>
      </c>
      <c r="X5" s="112">
        <v>25042</v>
      </c>
      <c r="Y5" s="112">
        <v>25914</v>
      </c>
      <c r="Z5" s="112">
        <v>26442</v>
      </c>
      <c r="AB5" s="113" t="str">
        <f>TEXT(Z5,"###,###")</f>
        <v>26,442</v>
      </c>
      <c r="AD5" s="114">
        <f t="shared" ref="AD5:AD9" si="0">Z5/Y5-1</f>
        <v>2.0375086825654032E-2</v>
      </c>
      <c r="AF5" s="114">
        <f t="shared" ref="AF5:AF9" si="1">Z5/V5-1</f>
        <v>7.8692938440827254E-2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23768</v>
      </c>
      <c r="W6" s="112">
        <v>23612</v>
      </c>
      <c r="X6" s="112">
        <v>24317</v>
      </c>
      <c r="Y6" s="112">
        <v>24895</v>
      </c>
      <c r="Z6" s="112">
        <v>26281</v>
      </c>
      <c r="AB6" s="113" t="str">
        <f>TEXT(Z6,"###,###")</f>
        <v>26,281</v>
      </c>
      <c r="AD6" s="114">
        <f t="shared" si="0"/>
        <v>5.5673830086362619E-2</v>
      </c>
      <c r="AF6" s="114">
        <f t="shared" si="1"/>
        <v>0.10573039380679905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34087</v>
      </c>
      <c r="W7" s="112">
        <v>34261</v>
      </c>
      <c r="X7" s="112">
        <v>34748</v>
      </c>
      <c r="Y7" s="112">
        <v>36081</v>
      </c>
      <c r="Z7" s="112">
        <v>36488</v>
      </c>
      <c r="AB7" s="113" t="str">
        <f>TEXT(Z7,"###,###")</f>
        <v>36,488</v>
      </c>
      <c r="AD7" s="114">
        <f t="shared" si="0"/>
        <v>1.1280175161442418E-2</v>
      </c>
      <c r="AF7" s="114">
        <f t="shared" si="1"/>
        <v>7.0437410156364511E-2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52,724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36,488</v>
      </c>
      <c r="P8" s="71"/>
      <c r="S8" s="111" t="s">
        <v>87</v>
      </c>
      <c r="T8" s="112"/>
      <c r="U8" s="112"/>
      <c r="V8" s="112">
        <v>34645</v>
      </c>
      <c r="W8" s="112">
        <v>35920.14</v>
      </c>
      <c r="X8" s="112">
        <v>36369.58</v>
      </c>
      <c r="Y8" s="112">
        <v>38262.120000000003</v>
      </c>
      <c r="Z8" s="112">
        <v>38173</v>
      </c>
      <c r="AB8" s="113" t="str">
        <f>TEXT(Z8,"$###,###")</f>
        <v>$38,173</v>
      </c>
      <c r="AD8" s="114">
        <f t="shared" si="0"/>
        <v>-2.3291966048928359E-3</v>
      </c>
      <c r="AF8" s="114">
        <f t="shared" si="1"/>
        <v>0.10183287631692894</v>
      </c>
    </row>
    <row r="9" spans="1:32" x14ac:dyDescent="0.25">
      <c r="A9" s="32" t="s">
        <v>15</v>
      </c>
      <c r="B9" s="75"/>
      <c r="C9" s="76"/>
      <c r="D9" s="77">
        <f>AD104</f>
        <v>73.484561110689626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51.622451216838414</v>
      </c>
      <c r="P9" s="78" t="s">
        <v>88</v>
      </c>
      <c r="S9" s="111" t="s">
        <v>7</v>
      </c>
      <c r="T9" s="112"/>
      <c r="U9" s="112"/>
      <c r="V9" s="112">
        <v>1464860692</v>
      </c>
      <c r="W9" s="112">
        <v>1519492020</v>
      </c>
      <c r="X9" s="112">
        <v>1575568633</v>
      </c>
      <c r="Y9" s="112">
        <v>1696336956</v>
      </c>
      <c r="Z9" s="112">
        <v>1777354845</v>
      </c>
      <c r="AB9" s="113" t="str">
        <f>TEXT(Z9/1000000,"$#,###.0")&amp;" mil"</f>
        <v>$1,777.4 mil</v>
      </c>
      <c r="AD9" s="114">
        <f t="shared" si="0"/>
        <v>4.776049281567385E-2</v>
      </c>
      <c r="AF9" s="114">
        <f t="shared" si="1"/>
        <v>0.21332687449845222</v>
      </c>
    </row>
    <row r="10" spans="1:32" x14ac:dyDescent="0.25">
      <c r="A10" s="32" t="s">
        <v>18</v>
      </c>
      <c r="B10" s="75"/>
      <c r="C10" s="76"/>
      <c r="D10" s="77">
        <f>AD105</f>
        <v>17.269175328123815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48.37480815610612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92.298837974128475</v>
      </c>
      <c r="P11" s="78" t="s">
        <v>88</v>
      </c>
      <c r="S11" s="111" t="s">
        <v>30</v>
      </c>
      <c r="T11" s="116"/>
      <c r="U11" s="116"/>
      <c r="V11" s="116">
        <v>42463</v>
      </c>
      <c r="W11" s="116">
        <v>42278</v>
      </c>
      <c r="X11" s="116">
        <v>43680</v>
      </c>
      <c r="Y11" s="116">
        <v>44952</v>
      </c>
      <c r="Z11" s="116">
        <v>47128</v>
      </c>
    </row>
    <row r="12" spans="1:32" ht="28.5" customHeight="1" x14ac:dyDescent="0.25">
      <c r="A12" s="32" t="s">
        <v>20</v>
      </c>
      <c r="B12" s="76"/>
      <c r="C12" s="76"/>
      <c r="D12" s="77">
        <f>AD108</f>
        <v>13.396176314391928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15.339289629467224</v>
      </c>
      <c r="P12" s="78" t="s">
        <v>88</v>
      </c>
      <c r="S12" s="111" t="s">
        <v>31</v>
      </c>
      <c r="T12" s="116"/>
      <c r="U12" s="116"/>
      <c r="V12" s="116">
        <v>5821</v>
      </c>
      <c r="W12" s="116">
        <v>5675</v>
      </c>
      <c r="X12" s="116">
        <v>5679</v>
      </c>
      <c r="Y12" s="116">
        <v>5857</v>
      </c>
      <c r="Z12" s="116">
        <v>5596</v>
      </c>
    </row>
    <row r="13" spans="1:32" ht="15" customHeight="1" x14ac:dyDescent="0.25">
      <c r="A13" s="32" t="s">
        <v>21</v>
      </c>
      <c r="B13" s="76"/>
      <c r="C13" s="76"/>
      <c r="D13" s="77">
        <f>AD109</f>
        <v>17.255898641984675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41.4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24.70601623549048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18.692792545902986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35.399438585843257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81.307207454097011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3439</v>
      </c>
      <c r="Z15" s="116">
        <v>3599</v>
      </c>
      <c r="AB15" s="121">
        <f t="shared" ref="AB15:AB34" si="2">IF(Z15="np",0,Z15/$Z$34)</f>
        <v>6.8259838786154575E-2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65</v>
      </c>
      <c r="Z16" s="116">
        <v>82</v>
      </c>
      <c r="AB16" s="121">
        <f t="shared" si="2"/>
        <v>1.555239449976292E-3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4625</v>
      </c>
      <c r="Z17" s="116">
        <v>4566</v>
      </c>
      <c r="AB17" s="121">
        <f t="shared" si="2"/>
        <v>8.6600284495021343E-2</v>
      </c>
    </row>
    <row r="18" spans="1:28" x14ac:dyDescent="0.25">
      <c r="A18" s="67" t="str">
        <f>$S$1&amp;" ("&amp;$V$2&amp;" to "&amp;$Z$2&amp;")"</f>
        <v>Greater Shepparton (2014-15 to 2018-19)</v>
      </c>
      <c r="B18" s="67"/>
      <c r="C18" s="67"/>
      <c r="D18" s="67"/>
      <c r="E18" s="67"/>
      <c r="F18" s="67"/>
      <c r="G18" s="67" t="str">
        <f>$S$1&amp;" ("&amp;$V$2&amp;" to "&amp;$Z$2&amp;")"</f>
        <v>Greater Shepparton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760</v>
      </c>
      <c r="Z18" s="116">
        <v>740</v>
      </c>
      <c r="AB18" s="121">
        <f t="shared" si="2"/>
        <v>1.4035087719298246E-2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2996</v>
      </c>
      <c r="Z19" s="116">
        <v>3129</v>
      </c>
      <c r="AB19" s="121">
        <f t="shared" si="2"/>
        <v>5.9345661450924611E-2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1853</v>
      </c>
      <c r="Z20" s="116">
        <v>1816</v>
      </c>
      <c r="AB20" s="121">
        <f t="shared" si="2"/>
        <v>3.4442863916548126E-2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4950</v>
      </c>
      <c r="Z21" s="116">
        <v>5028</v>
      </c>
      <c r="AB21" s="121">
        <f t="shared" si="2"/>
        <v>9.5362731152204838E-2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2980</v>
      </c>
      <c r="Z22" s="116">
        <v>3323</v>
      </c>
      <c r="AB22" s="121">
        <f t="shared" si="2"/>
        <v>6.302513039355144E-2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2024</v>
      </c>
      <c r="Z23" s="116">
        <v>1978</v>
      </c>
      <c r="AB23" s="121">
        <f t="shared" si="2"/>
        <v>3.7515410146989094E-2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328</v>
      </c>
      <c r="Z24" s="116">
        <v>346</v>
      </c>
      <c r="AB24" s="121">
        <f t="shared" si="2"/>
        <v>6.5623518255097206E-3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1471</v>
      </c>
      <c r="Z25" s="116">
        <v>1439</v>
      </c>
      <c r="AB25" s="121">
        <f t="shared" si="2"/>
        <v>2.7292555713608346E-2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668</v>
      </c>
      <c r="Z26" s="116">
        <v>648</v>
      </c>
      <c r="AB26" s="121">
        <f t="shared" si="2"/>
        <v>1.2290184921763869E-2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2077</v>
      </c>
      <c r="Z27" s="116">
        <v>2329</v>
      </c>
      <c r="AB27" s="121">
        <f t="shared" si="2"/>
        <v>4.4172593646277854E-2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3966</v>
      </c>
      <c r="Z28" s="116">
        <v>4547</v>
      </c>
      <c r="AB28" s="121">
        <f t="shared" si="2"/>
        <v>8.6239924134660972E-2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1997</v>
      </c>
      <c r="Z29" s="116">
        <v>3667</v>
      </c>
      <c r="AB29" s="121">
        <f t="shared" si="2"/>
        <v>6.9549549549549547E-2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3717</v>
      </c>
      <c r="Z30" s="116">
        <v>2772</v>
      </c>
      <c r="AB30" s="121">
        <f t="shared" si="2"/>
        <v>5.2574679943100992E-2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6485</v>
      </c>
      <c r="Z31" s="116">
        <v>6846</v>
      </c>
      <c r="AB31" s="121">
        <f t="shared" si="2"/>
        <v>0.12984352773826457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624</v>
      </c>
      <c r="Z32" s="116">
        <v>631</v>
      </c>
      <c r="AB32" s="121">
        <f t="shared" si="2"/>
        <v>1.1967757230915126E-2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1782</v>
      </c>
      <c r="Z33" s="116">
        <v>1904</v>
      </c>
      <c r="AB33" s="121">
        <f t="shared" si="2"/>
        <v>3.611190137505927E-2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50809</v>
      </c>
      <c r="Z34" s="124">
        <v>52725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29669</v>
      </c>
      <c r="AB37" s="136">
        <f>Z37/Z40*100</f>
        <v>81.307207454097011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6821</v>
      </c>
      <c r="AB38" s="136">
        <f>Z38/Z40*100</f>
        <v>18.692792545902986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36490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15</v>
      </c>
      <c r="X44" s="116">
        <v>13</v>
      </c>
      <c r="Y44" s="116">
        <v>12</v>
      </c>
      <c r="Z44" s="116">
        <v>15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629</v>
      </c>
      <c r="X45" s="116">
        <v>638</v>
      </c>
      <c r="Y45" s="116">
        <v>583</v>
      </c>
      <c r="Z45" s="116">
        <v>696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1616</v>
      </c>
      <c r="X46" s="116">
        <v>1815</v>
      </c>
      <c r="Y46" s="116">
        <v>1809</v>
      </c>
      <c r="Z46" s="116">
        <v>1757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2528</v>
      </c>
      <c r="X47" s="116">
        <v>2483</v>
      </c>
      <c r="Y47" s="116">
        <v>2556</v>
      </c>
      <c r="Z47" s="116">
        <v>2705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2962</v>
      </c>
      <c r="X48" s="116">
        <v>2993</v>
      </c>
      <c r="Y48" s="116">
        <v>3197</v>
      </c>
      <c r="Z48" s="116">
        <v>3415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Greater Shepparton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2500</v>
      </c>
      <c r="X49" s="116">
        <v>2589</v>
      </c>
      <c r="Y49" s="116">
        <v>2607</v>
      </c>
      <c r="Z49" s="116">
        <v>2710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2151</v>
      </c>
      <c r="X50" s="116">
        <v>2272</v>
      </c>
      <c r="Y50" s="116">
        <v>2457</v>
      </c>
      <c r="Z50" s="116">
        <v>2448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2336</v>
      </c>
      <c r="X51" s="116">
        <v>2231</v>
      </c>
      <c r="Y51" s="116">
        <v>2224</v>
      </c>
      <c r="Z51" s="116">
        <v>2211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2270</v>
      </c>
      <c r="X52" s="116">
        <v>2339</v>
      </c>
      <c r="Y52" s="116">
        <v>2426</v>
      </c>
      <c r="Z52" s="116">
        <v>2409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2185</v>
      </c>
      <c r="X53" s="116">
        <v>2167</v>
      </c>
      <c r="Y53" s="116">
        <v>2236</v>
      </c>
      <c r="Z53" s="116">
        <v>2316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2009</v>
      </c>
      <c r="X54" s="116">
        <v>2099</v>
      </c>
      <c r="Y54" s="116">
        <v>2174</v>
      </c>
      <c r="Z54" s="116">
        <v>2115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1529</v>
      </c>
      <c r="X55" s="116">
        <v>1693</v>
      </c>
      <c r="Y55" s="116">
        <v>1767</v>
      </c>
      <c r="Z55" s="116">
        <v>1773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894</v>
      </c>
      <c r="X56" s="116">
        <v>953</v>
      </c>
      <c r="Y56" s="116">
        <v>1013</v>
      </c>
      <c r="Z56" s="116">
        <v>1001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389</v>
      </c>
      <c r="X57" s="116">
        <v>417</v>
      </c>
      <c r="Y57" s="116">
        <v>437</v>
      </c>
      <c r="Z57" s="116">
        <v>484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188</v>
      </c>
      <c r="X58" s="116">
        <v>198</v>
      </c>
      <c r="Y58" s="116">
        <v>203</v>
      </c>
      <c r="Z58" s="116">
        <v>220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93</v>
      </c>
      <c r="X59" s="116">
        <v>98</v>
      </c>
      <c r="Y59" s="116">
        <v>110</v>
      </c>
      <c r="Z59" s="116">
        <v>107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57</v>
      </c>
      <c r="X60" s="116">
        <v>44</v>
      </c>
      <c r="Y60" s="116">
        <v>59</v>
      </c>
      <c r="Z60" s="116">
        <v>64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24340</v>
      </c>
      <c r="X61" s="116">
        <v>25042</v>
      </c>
      <c r="Y61" s="116">
        <v>25914</v>
      </c>
      <c r="Z61" s="116">
        <v>26442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18</v>
      </c>
      <c r="X63" s="116">
        <v>8</v>
      </c>
      <c r="Y63" s="116">
        <v>16</v>
      </c>
      <c r="Z63" s="116">
        <v>8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Greater Shepparton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735</v>
      </c>
      <c r="X64" s="116">
        <v>813</v>
      </c>
      <c r="Y64" s="116">
        <v>776</v>
      </c>
      <c r="Z64" s="116">
        <v>760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1735</v>
      </c>
      <c r="X65" s="116">
        <v>1792</v>
      </c>
      <c r="Y65" s="116">
        <v>1823</v>
      </c>
      <c r="Z65" s="116">
        <v>1922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2404</v>
      </c>
      <c r="X66" s="116">
        <v>2530</v>
      </c>
      <c r="Y66" s="116">
        <v>2728</v>
      </c>
      <c r="Z66" s="116">
        <v>2825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3058</v>
      </c>
      <c r="X67" s="116">
        <v>3050</v>
      </c>
      <c r="Y67" s="116">
        <v>3148</v>
      </c>
      <c r="Z67" s="116">
        <v>3414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2233</v>
      </c>
      <c r="X68" s="116">
        <v>2337</v>
      </c>
      <c r="Y68" s="116">
        <v>2419</v>
      </c>
      <c r="Z68" s="116">
        <v>2617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2020</v>
      </c>
      <c r="X69" s="116">
        <v>2077</v>
      </c>
      <c r="Y69" s="116">
        <v>2108</v>
      </c>
      <c r="Z69" s="116">
        <v>2278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2229</v>
      </c>
      <c r="X70" s="116">
        <v>2179</v>
      </c>
      <c r="Y70" s="116">
        <v>2168</v>
      </c>
      <c r="Z70" s="116">
        <v>2209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2370</v>
      </c>
      <c r="X71" s="116">
        <v>2394</v>
      </c>
      <c r="Y71" s="116">
        <v>2361</v>
      </c>
      <c r="Z71" s="116">
        <v>2482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2259</v>
      </c>
      <c r="X72" s="116">
        <v>2287</v>
      </c>
      <c r="Y72" s="116">
        <v>2331</v>
      </c>
      <c r="Z72" s="116">
        <v>2385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1939</v>
      </c>
      <c r="X73" s="116">
        <v>2088</v>
      </c>
      <c r="Y73" s="116">
        <v>2101</v>
      </c>
      <c r="Z73" s="116">
        <v>2214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1413</v>
      </c>
      <c r="X74" s="116">
        <v>1455</v>
      </c>
      <c r="Y74" s="116">
        <v>1486</v>
      </c>
      <c r="Z74" s="116">
        <v>1627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641</v>
      </c>
      <c r="X75" s="116">
        <v>704</v>
      </c>
      <c r="Y75" s="116">
        <v>755</v>
      </c>
      <c r="Z75" s="116">
        <v>833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213</v>
      </c>
      <c r="X76" s="116">
        <v>271</v>
      </c>
      <c r="Y76" s="116">
        <v>304</v>
      </c>
      <c r="Z76" s="116">
        <v>356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174</v>
      </c>
      <c r="X77" s="116">
        <v>159</v>
      </c>
      <c r="Y77" s="116">
        <v>144</v>
      </c>
      <c r="Z77" s="116">
        <v>162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96</v>
      </c>
      <c r="X78" s="116">
        <v>97</v>
      </c>
      <c r="Y78" s="116">
        <v>115</v>
      </c>
      <c r="Z78" s="116">
        <v>107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81</v>
      </c>
      <c r="X79" s="116">
        <v>76</v>
      </c>
      <c r="Y79" s="116">
        <v>84</v>
      </c>
      <c r="Z79" s="116">
        <v>75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23612</v>
      </c>
      <c r="X80" s="116">
        <v>24317</v>
      </c>
      <c r="Y80" s="116">
        <v>24895</v>
      </c>
      <c r="Z80" s="116">
        <v>26280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Greater Shepparton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2207</v>
      </c>
      <c r="X83" s="116">
        <v>2256</v>
      </c>
      <c r="Y83" s="116">
        <v>2328</v>
      </c>
      <c r="Z83" s="116">
        <v>2284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1826</v>
      </c>
      <c r="X84" s="116">
        <v>1837</v>
      </c>
      <c r="Y84" s="116">
        <v>1857</v>
      </c>
      <c r="Z84" s="116">
        <v>1885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52,724</v>
      </c>
      <c r="D85" s="100">
        <f t="shared" ref="D85:D90" si="4">AD4</f>
        <v>3.7690173000846316E-2</v>
      </c>
      <c r="E85" s="101">
        <f t="shared" ref="E85:E90" si="5">AD4</f>
        <v>3.7690173000846316E-2</v>
      </c>
      <c r="F85" s="100">
        <f t="shared" ref="F85:F90" si="6">AF4</f>
        <v>9.2023777469397938E-2</v>
      </c>
      <c r="G85" s="101">
        <f t="shared" ref="G85:G90" si="7">AF4</f>
        <v>9.2023777469397938E-2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2965</v>
      </c>
      <c r="X85" s="116">
        <v>2956</v>
      </c>
      <c r="Y85" s="116">
        <v>3160</v>
      </c>
      <c r="Z85" s="116">
        <v>3237</v>
      </c>
    </row>
    <row r="86" spans="1:30" ht="15" customHeight="1" x14ac:dyDescent="0.25">
      <c r="A86" s="102" t="s">
        <v>4</v>
      </c>
      <c r="B86" s="51"/>
      <c r="C86" s="61" t="str">
        <f t="shared" si="3"/>
        <v>26,442</v>
      </c>
      <c r="D86" s="100">
        <f t="shared" si="4"/>
        <v>2.0375086825654032E-2</v>
      </c>
      <c r="E86" s="101">
        <f t="shared" si="5"/>
        <v>2.0375086825654032E-2</v>
      </c>
      <c r="F86" s="100">
        <f t="shared" si="6"/>
        <v>7.8692938440827254E-2</v>
      </c>
      <c r="G86" s="101">
        <f t="shared" si="7"/>
        <v>7.8692938440827254E-2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691</v>
      </c>
      <c r="X86" s="116">
        <v>708</v>
      </c>
      <c r="Y86" s="116">
        <v>778</v>
      </c>
      <c r="Z86" s="116">
        <v>836</v>
      </c>
    </row>
    <row r="87" spans="1:30" ht="15" customHeight="1" x14ac:dyDescent="0.25">
      <c r="A87" s="102" t="s">
        <v>5</v>
      </c>
      <c r="B87" s="51"/>
      <c r="C87" s="61" t="str">
        <f t="shared" si="3"/>
        <v>26,281</v>
      </c>
      <c r="D87" s="100">
        <f t="shared" si="4"/>
        <v>5.5673830086362619E-2</v>
      </c>
      <c r="E87" s="101">
        <f t="shared" si="5"/>
        <v>5.5673830086362619E-2</v>
      </c>
      <c r="F87" s="100">
        <f t="shared" si="6"/>
        <v>0.10573039380679905</v>
      </c>
      <c r="G87" s="101">
        <f t="shared" si="7"/>
        <v>0.10573039380679905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742</v>
      </c>
      <c r="X87" s="116">
        <v>758</v>
      </c>
      <c r="Y87" s="116">
        <v>753</v>
      </c>
      <c r="Z87" s="116">
        <v>744</v>
      </c>
    </row>
    <row r="88" spans="1:30" ht="15" customHeight="1" x14ac:dyDescent="0.25">
      <c r="A88" s="51" t="s">
        <v>6</v>
      </c>
      <c r="B88" s="51"/>
      <c r="C88" s="61" t="str">
        <f t="shared" si="3"/>
        <v>36,488</v>
      </c>
      <c r="D88" s="100">
        <f t="shared" si="4"/>
        <v>1.1280175161442418E-2</v>
      </c>
      <c r="E88" s="101">
        <f t="shared" si="5"/>
        <v>1.1280175161442418E-2</v>
      </c>
      <c r="F88" s="100">
        <f t="shared" si="6"/>
        <v>7.0437410156364511E-2</v>
      </c>
      <c r="G88" s="101">
        <f t="shared" si="7"/>
        <v>7.0437410156364511E-2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904</v>
      </c>
      <c r="X88" s="116">
        <v>926</v>
      </c>
      <c r="Y88" s="116">
        <v>962</v>
      </c>
      <c r="Z88" s="116">
        <v>981</v>
      </c>
    </row>
    <row r="89" spans="1:30" ht="15" customHeight="1" x14ac:dyDescent="0.25">
      <c r="A89" s="51" t="s">
        <v>102</v>
      </c>
      <c r="B89" s="51"/>
      <c r="C89" s="61" t="str">
        <f t="shared" si="3"/>
        <v>$38,173</v>
      </c>
      <c r="D89" s="100">
        <f t="shared" si="4"/>
        <v>-2.3291966048928359E-3</v>
      </c>
      <c r="E89" s="101">
        <f t="shared" si="5"/>
        <v>-2.3291966048928359E-3</v>
      </c>
      <c r="F89" s="100">
        <f t="shared" si="6"/>
        <v>0.10183287631692894</v>
      </c>
      <c r="G89" s="101">
        <f t="shared" si="7"/>
        <v>0.10183287631692894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1667</v>
      </c>
      <c r="X89" s="116">
        <v>1734</v>
      </c>
      <c r="Y89" s="116">
        <v>1778</v>
      </c>
      <c r="Z89" s="116">
        <v>1816</v>
      </c>
    </row>
    <row r="90" spans="1:30" ht="15" customHeight="1" x14ac:dyDescent="0.25">
      <c r="A90" s="51" t="s">
        <v>7</v>
      </c>
      <c r="B90" s="51"/>
      <c r="C90" s="61" t="str">
        <f t="shared" si="3"/>
        <v>$1,777.4 mil</v>
      </c>
      <c r="D90" s="100">
        <f t="shared" si="4"/>
        <v>4.776049281567385E-2</v>
      </c>
      <c r="E90" s="101">
        <f t="shared" si="5"/>
        <v>4.776049281567385E-2</v>
      </c>
      <c r="F90" s="100">
        <f t="shared" si="6"/>
        <v>0.21332687449845222</v>
      </c>
      <c r="G90" s="101">
        <f t="shared" si="7"/>
        <v>0.21332687449845222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2975</v>
      </c>
      <c r="X90" s="116">
        <v>2906</v>
      </c>
      <c r="Y90" s="116">
        <v>3147</v>
      </c>
      <c r="Z90" s="116">
        <v>3281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17758</v>
      </c>
      <c r="X91" s="116">
        <v>17956</v>
      </c>
      <c r="Y91" s="116">
        <v>18656</v>
      </c>
      <c r="Z91" s="116">
        <v>18841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1271</v>
      </c>
      <c r="X93" s="116">
        <v>1399</v>
      </c>
      <c r="Y93" s="116">
        <v>1500</v>
      </c>
      <c r="Z93" s="116">
        <v>1554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3228</v>
      </c>
      <c r="X94" s="116">
        <v>3284</v>
      </c>
      <c r="Y94" s="116">
        <v>3399</v>
      </c>
      <c r="Z94" s="116">
        <v>3426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482</v>
      </c>
      <c r="X95" s="116">
        <v>489</v>
      </c>
      <c r="Y95" s="116">
        <v>509</v>
      </c>
      <c r="Z95" s="116">
        <v>502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1999</v>
      </c>
      <c r="X96" s="116">
        <v>2098</v>
      </c>
      <c r="Y96" s="116">
        <v>2339</v>
      </c>
      <c r="Z96" s="116">
        <v>2506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2725</v>
      </c>
      <c r="X97" s="116">
        <v>2811</v>
      </c>
      <c r="Y97" s="116">
        <v>2827</v>
      </c>
      <c r="Z97" s="116">
        <v>2807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1659</v>
      </c>
      <c r="X98" s="116">
        <v>1728</v>
      </c>
      <c r="Y98" s="116">
        <v>1779</v>
      </c>
      <c r="Z98" s="116">
        <v>1770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102</v>
      </c>
      <c r="X99" s="116">
        <v>100</v>
      </c>
      <c r="Y99" s="116">
        <v>108</v>
      </c>
      <c r="Z99" s="116">
        <v>102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1788</v>
      </c>
      <c r="X100" s="116">
        <v>1772</v>
      </c>
      <c r="Y100" s="116">
        <v>1857</v>
      </c>
      <c r="Z100" s="116">
        <v>1992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16503</v>
      </c>
      <c r="X101" s="116">
        <v>16792</v>
      </c>
      <c r="Y101" s="116">
        <v>17425</v>
      </c>
      <c r="Z101" s="116">
        <v>17649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33080</v>
      </c>
      <c r="X104" s="116">
        <v>35571</v>
      </c>
      <c r="Y104" s="116">
        <v>37061</v>
      </c>
      <c r="Z104" s="116">
        <v>38744</v>
      </c>
      <c r="AB104" s="113" t="str">
        <f>TEXT(Z104,"###,###")</f>
        <v>38,744</v>
      </c>
      <c r="AD104" s="134">
        <f>Z104/($Z$4)*100</f>
        <v>73.484561110689626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8537</v>
      </c>
      <c r="X105" s="116">
        <v>8415</v>
      </c>
      <c r="Y105" s="116">
        <v>8410</v>
      </c>
      <c r="Z105" s="116">
        <v>9105</v>
      </c>
      <c r="AB105" s="113" t="str">
        <f>TEXT(Z105,"###,###")</f>
        <v>9,105</v>
      </c>
      <c r="AD105" s="134">
        <f>Z105/($Z$4)*100</f>
        <v>17.269175328123815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41617</v>
      </c>
      <c r="X106" s="124">
        <v>43986</v>
      </c>
      <c r="Y106" s="124">
        <v>45471</v>
      </c>
      <c r="Z106" s="124">
        <v>47849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6404</v>
      </c>
      <c r="X108" s="116">
        <v>6601</v>
      </c>
      <c r="Y108" s="116">
        <v>7821</v>
      </c>
      <c r="Z108" s="116">
        <v>7063</v>
      </c>
      <c r="AB108" s="113" t="str">
        <f>TEXT(Z108,"###,###")</f>
        <v>7,063</v>
      </c>
      <c r="AD108" s="134">
        <f>Z108/($Z$4)*100</f>
        <v>13.396176314391928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7798</v>
      </c>
      <c r="X109" s="116">
        <v>8453</v>
      </c>
      <c r="Y109" s="116">
        <v>8200</v>
      </c>
      <c r="Z109" s="116">
        <v>9098</v>
      </c>
      <c r="AB109" s="113" t="str">
        <f>TEXT(Z109,"###,###")</f>
        <v>9,098</v>
      </c>
      <c r="AD109" s="134">
        <f>Z109/($Z$4)*100</f>
        <v>17.255898641984675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11817</v>
      </c>
      <c r="X110" s="116">
        <v>12770</v>
      </c>
      <c r="Y110" s="116">
        <v>12753</v>
      </c>
      <c r="Z110" s="116">
        <v>13026</v>
      </c>
      <c r="AB110" s="113" t="str">
        <f>TEXT(Z110,"###,###")</f>
        <v>13,026</v>
      </c>
      <c r="AD110" s="134">
        <f>Z110/($Z$4)*100</f>
        <v>24.70601623549048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15596</v>
      </c>
      <c r="X111" s="116">
        <v>16162</v>
      </c>
      <c r="Y111" s="116">
        <v>16694</v>
      </c>
      <c r="Z111" s="116">
        <v>18664</v>
      </c>
      <c r="AB111" s="113" t="str">
        <f>TEXT(Z111,"###,###")</f>
        <v>18,664</v>
      </c>
      <c r="AD111" s="134">
        <f>Z111/($Z$4)*100</f>
        <v>35.399438585843257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47952</v>
      </c>
      <c r="X112" s="116">
        <v>49359</v>
      </c>
      <c r="Y112" s="116">
        <v>50809</v>
      </c>
      <c r="Z112" s="116">
        <v>52725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44.17</v>
      </c>
      <c r="W118" s="135">
        <v>38.15</v>
      </c>
      <c r="X118" s="135">
        <v>41.33</v>
      </c>
      <c r="Y118" s="135">
        <v>41.4</v>
      </c>
      <c r="Z118" s="135">
        <v>41.35</v>
      </c>
      <c r="AB118" s="113" t="str">
        <f>TEXT(Z118,"##.0")</f>
        <v>41.4</v>
      </c>
    </row>
    <row r="120" spans="19:32" x14ac:dyDescent="0.25">
      <c r="S120" s="105" t="s">
        <v>104</v>
      </c>
      <c r="T120" s="116"/>
      <c r="U120" s="116"/>
      <c r="V120" s="116">
        <v>28269</v>
      </c>
      <c r="W120" s="116">
        <v>28587</v>
      </c>
      <c r="X120" s="116">
        <v>29069</v>
      </c>
      <c r="Y120" s="116">
        <v>30224</v>
      </c>
      <c r="Z120" s="116">
        <v>30889</v>
      </c>
      <c r="AB120" s="113" t="str">
        <f>TEXT(Z120,"###,###")</f>
        <v>30,889</v>
      </c>
    </row>
    <row r="121" spans="19:32" x14ac:dyDescent="0.25">
      <c r="S121" s="105" t="s">
        <v>105</v>
      </c>
      <c r="T121" s="116"/>
      <c r="U121" s="116"/>
      <c r="V121" s="116">
        <v>3128</v>
      </c>
      <c r="W121" s="116">
        <v>2992</v>
      </c>
      <c r="X121" s="116">
        <v>2955</v>
      </c>
      <c r="Y121" s="116">
        <v>3104</v>
      </c>
      <c r="Z121" s="116">
        <v>2808</v>
      </c>
      <c r="AB121" s="113" t="str">
        <f>TEXT(Z121,"###,###")</f>
        <v>2,808</v>
      </c>
    </row>
    <row r="122" spans="19:32" x14ac:dyDescent="0.25">
      <c r="S122" s="105" t="s">
        <v>106</v>
      </c>
      <c r="T122" s="116"/>
      <c r="U122" s="116"/>
      <c r="V122" s="116">
        <v>2690</v>
      </c>
      <c r="W122" s="116">
        <v>2686</v>
      </c>
      <c r="X122" s="116">
        <v>2724</v>
      </c>
      <c r="Y122" s="116">
        <v>2750</v>
      </c>
      <c r="Z122" s="116">
        <v>2789</v>
      </c>
      <c r="AB122" s="113" t="str">
        <f>TEXT(Z122,"###,###")</f>
        <v>2,789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30959</v>
      </c>
      <c r="W124" s="116">
        <v>31273</v>
      </c>
      <c r="X124" s="116">
        <v>31793</v>
      </c>
      <c r="Y124" s="116">
        <v>32974</v>
      </c>
      <c r="Z124" s="116">
        <v>33678</v>
      </c>
      <c r="AB124" s="113" t="str">
        <f>TEXT(Z124,"###,###")</f>
        <v>33,678</v>
      </c>
      <c r="AD124" s="131">
        <f>Z124/$Z$7*100</f>
        <v>92.298837974128475</v>
      </c>
    </row>
    <row r="125" spans="19:32" x14ac:dyDescent="0.25">
      <c r="S125" s="105" t="s">
        <v>108</v>
      </c>
      <c r="T125" s="116"/>
      <c r="U125" s="116"/>
      <c r="V125" s="116">
        <v>5818</v>
      </c>
      <c r="W125" s="116">
        <v>5678</v>
      </c>
      <c r="X125" s="116">
        <v>5679</v>
      </c>
      <c r="Y125" s="116">
        <v>5854</v>
      </c>
      <c r="Z125" s="116">
        <v>5597</v>
      </c>
      <c r="AB125" s="113" t="str">
        <f>TEXT(Z125,"###,###")</f>
        <v>5,597</v>
      </c>
      <c r="AD125" s="131">
        <f>Z125/$Z$7*100</f>
        <v>15.339289629467224</v>
      </c>
    </row>
    <row r="127" spans="19:32" x14ac:dyDescent="0.25">
      <c r="S127" s="105" t="s">
        <v>109</v>
      </c>
      <c r="T127" s="116"/>
      <c r="U127" s="116"/>
      <c r="V127" s="116">
        <v>17704</v>
      </c>
      <c r="W127" s="116">
        <v>17758</v>
      </c>
      <c r="X127" s="116">
        <v>17956</v>
      </c>
      <c r="Y127" s="116">
        <v>18656</v>
      </c>
      <c r="Z127" s="116">
        <v>18836</v>
      </c>
      <c r="AB127" s="113" t="str">
        <f>TEXT(Z127,"###,###")</f>
        <v>18,836</v>
      </c>
      <c r="AD127" s="131">
        <f>Z127/$Z$7*100</f>
        <v>51.622451216838414</v>
      </c>
    </row>
    <row r="128" spans="19:32" x14ac:dyDescent="0.25">
      <c r="S128" s="105" t="s">
        <v>110</v>
      </c>
      <c r="T128" s="116"/>
      <c r="U128" s="116"/>
      <c r="V128" s="116">
        <v>16383</v>
      </c>
      <c r="W128" s="116">
        <v>16503</v>
      </c>
      <c r="X128" s="116">
        <v>16792</v>
      </c>
      <c r="Y128" s="116">
        <v>17425</v>
      </c>
      <c r="Z128" s="116">
        <v>17651</v>
      </c>
      <c r="AB128" s="113" t="str">
        <f>TEXT(Z128,"###,###")</f>
        <v>17,651</v>
      </c>
      <c r="AD128" s="131">
        <f>Z128/$Z$7*100</f>
        <v>48.37480815610612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1E7ED56-53A3-4617-A8B7-76B5C31532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4B2891F6-D212-475C-9E5F-D2036A75D6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C0FFC70B-A4A1-4423-9CB4-42F3976502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537E3B97-1C2D-4ADB-B22C-260D1DD903D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12218-D445-4922-835F-6F6F4555E797}">
  <sheetPr codeName="Sheet6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Ararat</v>
      </c>
      <c r="T1" s="103"/>
      <c r="U1" s="103"/>
      <c r="V1" s="103"/>
      <c r="W1" s="103"/>
      <c r="X1" s="103"/>
      <c r="Y1" s="104" t="str">
        <f>Y3</f>
        <v>8.2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113</v>
      </c>
      <c r="Y3" s="109" t="s">
        <v>212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8.2 Ararat,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8389</v>
      </c>
      <c r="W4" s="112">
        <v>8064</v>
      </c>
      <c r="X4" s="112">
        <v>8317</v>
      </c>
      <c r="Y4" s="112">
        <v>8846</v>
      </c>
      <c r="Z4" s="112">
        <v>8757</v>
      </c>
      <c r="AB4" s="113" t="str">
        <f>TEXT(Z4,"###,###")</f>
        <v>8,757</v>
      </c>
      <c r="AD4" s="114">
        <f>Z4/Y4-1</f>
        <v>-1.0061044539905084E-2</v>
      </c>
      <c r="AF4" s="114">
        <f>Z4/V4-1</f>
        <v>4.3866968649421967E-2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4414</v>
      </c>
      <c r="W5" s="112">
        <v>4247</v>
      </c>
      <c r="X5" s="112">
        <v>4294</v>
      </c>
      <c r="Y5" s="112">
        <v>4565</v>
      </c>
      <c r="Z5" s="112">
        <v>4517</v>
      </c>
      <c r="AB5" s="113" t="str">
        <f>TEXT(Z5,"###,###")</f>
        <v>4,517</v>
      </c>
      <c r="AD5" s="114">
        <f t="shared" ref="AD5:AD9" si="0">Z5/Y5-1</f>
        <v>-1.0514786418400868E-2</v>
      </c>
      <c r="AF5" s="114">
        <f t="shared" ref="AF5:AF9" si="1">Z5/V5-1</f>
        <v>2.3334843679202466E-2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3971</v>
      </c>
      <c r="W6" s="112">
        <v>3814</v>
      </c>
      <c r="X6" s="112">
        <v>4023</v>
      </c>
      <c r="Y6" s="112">
        <v>4280</v>
      </c>
      <c r="Z6" s="112">
        <v>4242</v>
      </c>
      <c r="AB6" s="113" t="str">
        <f>TEXT(Z6,"###,###")</f>
        <v>4,242</v>
      </c>
      <c r="AD6" s="114">
        <f t="shared" si="0"/>
        <v>-8.8785046728971917E-3</v>
      </c>
      <c r="AF6" s="114">
        <f t="shared" si="1"/>
        <v>6.8244774615965786E-2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5687</v>
      </c>
      <c r="W7" s="112">
        <v>5589</v>
      </c>
      <c r="X7" s="112">
        <v>5748</v>
      </c>
      <c r="Y7" s="112">
        <v>6082</v>
      </c>
      <c r="Z7" s="112">
        <v>5970</v>
      </c>
      <c r="AB7" s="113" t="str">
        <f>TEXT(Z7,"###,###")</f>
        <v>5,970</v>
      </c>
      <c r="AD7" s="114">
        <f t="shared" si="0"/>
        <v>-1.8414995067412065E-2</v>
      </c>
      <c r="AF7" s="114">
        <f t="shared" si="1"/>
        <v>4.9762616493757683E-2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8,757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5,970</v>
      </c>
      <c r="P8" s="71"/>
      <c r="S8" s="111" t="s">
        <v>87</v>
      </c>
      <c r="T8" s="112"/>
      <c r="U8" s="112"/>
      <c r="V8" s="112">
        <v>35082.57</v>
      </c>
      <c r="W8" s="112">
        <v>35606</v>
      </c>
      <c r="X8" s="112">
        <v>35979.5</v>
      </c>
      <c r="Y8" s="112">
        <v>37150.71</v>
      </c>
      <c r="Z8" s="112">
        <v>39837.08</v>
      </c>
      <c r="AB8" s="113" t="str">
        <f>TEXT(Z8,"$###,###")</f>
        <v>$39,837</v>
      </c>
      <c r="AD8" s="114">
        <f t="shared" si="0"/>
        <v>7.2310058138862043E-2</v>
      </c>
      <c r="AF8" s="114">
        <f t="shared" si="1"/>
        <v>0.13552342374005111</v>
      </c>
    </row>
    <row r="9" spans="1:32" x14ac:dyDescent="0.25">
      <c r="A9" s="32" t="s">
        <v>15</v>
      </c>
      <c r="B9" s="75"/>
      <c r="C9" s="76"/>
      <c r="D9" s="77">
        <f>AD104</f>
        <v>63.937421491378323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51.758793969849251</v>
      </c>
      <c r="P9" s="78" t="s">
        <v>88</v>
      </c>
      <c r="S9" s="111" t="s">
        <v>7</v>
      </c>
      <c r="T9" s="112"/>
      <c r="U9" s="112"/>
      <c r="V9" s="112">
        <v>238981232</v>
      </c>
      <c r="W9" s="112">
        <v>239590406</v>
      </c>
      <c r="X9" s="112">
        <v>266531141</v>
      </c>
      <c r="Y9" s="112">
        <v>282652343</v>
      </c>
      <c r="Z9" s="112">
        <v>310155376</v>
      </c>
      <c r="AB9" s="113" t="str">
        <f>TEXT(Z9/1000000,"$#,###.0")&amp;" mil"</f>
        <v>$310.2 mil</v>
      </c>
      <c r="AD9" s="114">
        <f t="shared" si="0"/>
        <v>9.7303396490861616E-2</v>
      </c>
      <c r="AF9" s="114">
        <f t="shared" si="1"/>
        <v>0.29782315290767269</v>
      </c>
    </row>
    <row r="10" spans="1:32" x14ac:dyDescent="0.25">
      <c r="A10" s="32" t="s">
        <v>18</v>
      </c>
      <c r="B10" s="75"/>
      <c r="C10" s="76"/>
      <c r="D10" s="77">
        <f>AD105</f>
        <v>22.336416581020899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48.291457286432163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88.17420435510887</v>
      </c>
      <c r="P11" s="78" t="s">
        <v>88</v>
      </c>
      <c r="S11" s="111" t="s">
        <v>30</v>
      </c>
      <c r="T11" s="116"/>
      <c r="U11" s="116"/>
      <c r="V11" s="116">
        <v>7237</v>
      </c>
      <c r="W11" s="116">
        <v>6916</v>
      </c>
      <c r="X11" s="116">
        <v>7140</v>
      </c>
      <c r="Y11" s="116">
        <v>7578</v>
      </c>
      <c r="Z11" s="116">
        <v>7510</v>
      </c>
    </row>
    <row r="12" spans="1:32" ht="28.5" customHeight="1" x14ac:dyDescent="0.25">
      <c r="A12" s="32" t="s">
        <v>20</v>
      </c>
      <c r="B12" s="76"/>
      <c r="C12" s="76"/>
      <c r="D12" s="77">
        <f>AD108</f>
        <v>13.749000799360511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20.921273031825795</v>
      </c>
      <c r="P12" s="78" t="s">
        <v>88</v>
      </c>
      <c r="S12" s="111" t="s">
        <v>31</v>
      </c>
      <c r="T12" s="116"/>
      <c r="U12" s="116"/>
      <c r="V12" s="116">
        <v>1146</v>
      </c>
      <c r="W12" s="116">
        <v>1147</v>
      </c>
      <c r="X12" s="116">
        <v>1177</v>
      </c>
      <c r="Y12" s="116">
        <v>1273</v>
      </c>
      <c r="Z12" s="116">
        <v>1250</v>
      </c>
    </row>
    <row r="13" spans="1:32" ht="15" customHeight="1" x14ac:dyDescent="0.25">
      <c r="A13" s="32" t="s">
        <v>21</v>
      </c>
      <c r="B13" s="76"/>
      <c r="C13" s="76"/>
      <c r="D13" s="77">
        <f>AD109</f>
        <v>14.148681055155876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43.5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24.41475391115679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16.032836320991791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33.892885691446843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83.967163679008209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1079</v>
      </c>
      <c r="Z15" s="116">
        <v>1146</v>
      </c>
      <c r="AB15" s="121">
        <f t="shared" ref="AB15:AB34" si="2">IF(Z15="np",0,Z15/$Z$34)</f>
        <v>0.13089663049685893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54</v>
      </c>
      <c r="Z16" s="116">
        <v>64</v>
      </c>
      <c r="AB16" s="121">
        <f t="shared" si="2"/>
        <v>7.3101085094231869E-3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850</v>
      </c>
      <c r="Z17" s="116">
        <v>768</v>
      </c>
      <c r="AB17" s="121">
        <f t="shared" si="2"/>
        <v>8.7721302113078242E-2</v>
      </c>
    </row>
    <row r="18" spans="1:28" x14ac:dyDescent="0.25">
      <c r="A18" s="67" t="str">
        <f>$S$1&amp;" ("&amp;$V$2&amp;" to "&amp;$Z$2&amp;")"</f>
        <v>Ararat (2014-15 to 2018-19)</v>
      </c>
      <c r="B18" s="67"/>
      <c r="C18" s="67"/>
      <c r="D18" s="67"/>
      <c r="E18" s="67"/>
      <c r="F18" s="67"/>
      <c r="G18" s="67" t="str">
        <f>$S$1&amp;" ("&amp;$V$2&amp;" to "&amp;$Z$2&amp;")"</f>
        <v>Ararat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39</v>
      </c>
      <c r="Z18" s="116">
        <v>32</v>
      </c>
      <c r="AB18" s="121">
        <f t="shared" si="2"/>
        <v>3.6550542547115934E-3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391</v>
      </c>
      <c r="Z19" s="116">
        <v>395</v>
      </c>
      <c r="AB19" s="121">
        <f t="shared" si="2"/>
        <v>4.5117075956596232E-2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427</v>
      </c>
      <c r="Z20" s="116">
        <v>393</v>
      </c>
      <c r="AB20" s="121">
        <f t="shared" si="2"/>
        <v>4.4888635065676759E-2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615</v>
      </c>
      <c r="Z21" s="116">
        <v>544</v>
      </c>
      <c r="AB21" s="121">
        <f t="shared" si="2"/>
        <v>6.2135922330097085E-2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544</v>
      </c>
      <c r="Z22" s="116">
        <v>523</v>
      </c>
      <c r="AB22" s="121">
        <f t="shared" si="2"/>
        <v>5.9737292975442606E-2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270</v>
      </c>
      <c r="Z23" s="116">
        <v>231</v>
      </c>
      <c r="AB23" s="121">
        <f t="shared" si="2"/>
        <v>2.6384922901199315E-2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29</v>
      </c>
      <c r="Z24" s="116">
        <v>32</v>
      </c>
      <c r="AB24" s="121">
        <f t="shared" si="2"/>
        <v>3.6550542547115934E-3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172</v>
      </c>
      <c r="Z25" s="116">
        <v>157</v>
      </c>
      <c r="AB25" s="121">
        <f t="shared" si="2"/>
        <v>1.7932609937178753E-2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141</v>
      </c>
      <c r="Z26" s="116">
        <v>131</v>
      </c>
      <c r="AB26" s="121">
        <f t="shared" si="2"/>
        <v>1.4962878355225586E-2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288</v>
      </c>
      <c r="Z27" s="116">
        <v>284</v>
      </c>
      <c r="AB27" s="121">
        <f t="shared" si="2"/>
        <v>3.243860651056539E-2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327</v>
      </c>
      <c r="Z28" s="116">
        <v>357</v>
      </c>
      <c r="AB28" s="121">
        <f t="shared" si="2"/>
        <v>4.0776699029126215E-2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840</v>
      </c>
      <c r="Z29" s="116">
        <v>1100</v>
      </c>
      <c r="AB29" s="121">
        <f t="shared" si="2"/>
        <v>0.12564249000571101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556</v>
      </c>
      <c r="Z30" s="116">
        <v>342</v>
      </c>
      <c r="AB30" s="121">
        <f t="shared" si="2"/>
        <v>3.9063392347230157E-2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1080</v>
      </c>
      <c r="Z31" s="116">
        <v>1094</v>
      </c>
      <c r="AB31" s="121">
        <f t="shared" si="2"/>
        <v>0.1249571673329526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158</v>
      </c>
      <c r="Z32" s="116">
        <v>173</v>
      </c>
      <c r="AB32" s="121">
        <f t="shared" si="2"/>
        <v>1.9760137064534552E-2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189</v>
      </c>
      <c r="Z33" s="116">
        <v>188</v>
      </c>
      <c r="AB33" s="121">
        <f t="shared" si="2"/>
        <v>2.147344374643061E-2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8846</v>
      </c>
      <c r="Z34" s="124">
        <v>8755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5012</v>
      </c>
      <c r="AB37" s="136">
        <f>Z37/Z40*100</f>
        <v>83.967163679008209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957</v>
      </c>
      <c r="AB38" s="136">
        <f>Z38/Z40*100</f>
        <v>16.032836320991791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5969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6</v>
      </c>
      <c r="Y44" s="116">
        <v>9</v>
      </c>
      <c r="Z44" s="116">
        <v>8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92</v>
      </c>
      <c r="X45" s="116">
        <v>94</v>
      </c>
      <c r="Y45" s="116">
        <v>106</v>
      </c>
      <c r="Z45" s="116">
        <v>114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289</v>
      </c>
      <c r="X46" s="116">
        <v>296</v>
      </c>
      <c r="Y46" s="116">
        <v>288</v>
      </c>
      <c r="Z46" s="116">
        <v>267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358</v>
      </c>
      <c r="X47" s="116">
        <v>334</v>
      </c>
      <c r="Y47" s="116">
        <v>383</v>
      </c>
      <c r="Z47" s="116">
        <v>412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457</v>
      </c>
      <c r="X48" s="116">
        <v>426</v>
      </c>
      <c r="Y48" s="116">
        <v>506</v>
      </c>
      <c r="Z48" s="116">
        <v>509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Ararat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418</v>
      </c>
      <c r="X49" s="116">
        <v>402</v>
      </c>
      <c r="Y49" s="116">
        <v>405</v>
      </c>
      <c r="Z49" s="116">
        <v>386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330</v>
      </c>
      <c r="X50" s="116">
        <v>350</v>
      </c>
      <c r="Y50" s="116">
        <v>324</v>
      </c>
      <c r="Z50" s="116">
        <v>375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335</v>
      </c>
      <c r="X51" s="116">
        <v>335</v>
      </c>
      <c r="Y51" s="116">
        <v>331</v>
      </c>
      <c r="Z51" s="116">
        <v>384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415</v>
      </c>
      <c r="X52" s="116">
        <v>441</v>
      </c>
      <c r="Y52" s="116">
        <v>402</v>
      </c>
      <c r="Z52" s="116">
        <v>381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440</v>
      </c>
      <c r="X53" s="116">
        <v>421</v>
      </c>
      <c r="Y53" s="116">
        <v>418</v>
      </c>
      <c r="Z53" s="116">
        <v>466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413</v>
      </c>
      <c r="X54" s="116">
        <v>470</v>
      </c>
      <c r="Y54" s="116">
        <v>456</v>
      </c>
      <c r="Z54" s="116">
        <v>437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338</v>
      </c>
      <c r="X55" s="116">
        <v>339</v>
      </c>
      <c r="Y55" s="116">
        <v>368</v>
      </c>
      <c r="Z55" s="116">
        <v>354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208</v>
      </c>
      <c r="X56" s="116">
        <v>210</v>
      </c>
      <c r="Y56" s="116">
        <v>201</v>
      </c>
      <c r="Z56" s="116">
        <v>204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85</v>
      </c>
      <c r="X57" s="116">
        <v>90</v>
      </c>
      <c r="Y57" s="116">
        <v>117</v>
      </c>
      <c r="Z57" s="116">
        <v>132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33</v>
      </c>
      <c r="X58" s="116">
        <v>34</v>
      </c>
      <c r="Y58" s="116">
        <v>43</v>
      </c>
      <c r="Z58" s="116">
        <v>45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28</v>
      </c>
      <c r="X59" s="116">
        <v>22</v>
      </c>
      <c r="Y59" s="116">
        <v>20</v>
      </c>
      <c r="Z59" s="116">
        <v>26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18</v>
      </c>
      <c r="X60" s="116">
        <v>21</v>
      </c>
      <c r="Y60" s="116">
        <v>35</v>
      </c>
      <c r="Z60" s="116">
        <v>24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4247</v>
      </c>
      <c r="X61" s="116">
        <v>4294</v>
      </c>
      <c r="Y61" s="116">
        <v>4568</v>
      </c>
      <c r="Z61" s="116">
        <v>4516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5</v>
      </c>
      <c r="X63" s="116">
        <v>4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Ararat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121</v>
      </c>
      <c r="X64" s="116">
        <v>117</v>
      </c>
      <c r="Y64" s="116">
        <v>124</v>
      </c>
      <c r="Z64" s="116">
        <v>118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218</v>
      </c>
      <c r="X65" s="116">
        <v>296</v>
      </c>
      <c r="Y65" s="116">
        <v>301</v>
      </c>
      <c r="Z65" s="116">
        <v>294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323</v>
      </c>
      <c r="X66" s="116">
        <v>299</v>
      </c>
      <c r="Y66" s="116">
        <v>375</v>
      </c>
      <c r="Z66" s="116">
        <v>336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404</v>
      </c>
      <c r="X67" s="116">
        <v>451</v>
      </c>
      <c r="Y67" s="116">
        <v>484</v>
      </c>
      <c r="Z67" s="116">
        <v>478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334</v>
      </c>
      <c r="X68" s="116">
        <v>325</v>
      </c>
      <c r="Y68" s="116">
        <v>380</v>
      </c>
      <c r="Z68" s="116">
        <v>370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349</v>
      </c>
      <c r="X69" s="116">
        <v>345</v>
      </c>
      <c r="Y69" s="116">
        <v>335</v>
      </c>
      <c r="Z69" s="116">
        <v>345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341</v>
      </c>
      <c r="X70" s="116">
        <v>368</v>
      </c>
      <c r="Y70" s="116">
        <v>379</v>
      </c>
      <c r="Z70" s="116">
        <v>378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422</v>
      </c>
      <c r="X71" s="116">
        <v>442</v>
      </c>
      <c r="Y71" s="116">
        <v>407</v>
      </c>
      <c r="Z71" s="116">
        <v>427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414</v>
      </c>
      <c r="X72" s="116">
        <v>431</v>
      </c>
      <c r="Y72" s="116">
        <v>438</v>
      </c>
      <c r="Z72" s="116">
        <v>428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344</v>
      </c>
      <c r="X73" s="116">
        <v>386</v>
      </c>
      <c r="Y73" s="116">
        <v>407</v>
      </c>
      <c r="Z73" s="116">
        <v>419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290</v>
      </c>
      <c r="X74" s="116">
        <v>285</v>
      </c>
      <c r="Y74" s="116">
        <v>323</v>
      </c>
      <c r="Z74" s="116">
        <v>325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147</v>
      </c>
      <c r="X75" s="116">
        <v>161</v>
      </c>
      <c r="Y75" s="116">
        <v>176</v>
      </c>
      <c r="Z75" s="116">
        <v>183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49</v>
      </c>
      <c r="X76" s="116">
        <v>52</v>
      </c>
      <c r="Y76" s="116">
        <v>56</v>
      </c>
      <c r="Z76" s="116">
        <v>54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27</v>
      </c>
      <c r="X77" s="116">
        <v>31</v>
      </c>
      <c r="Y77" s="116">
        <v>37</v>
      </c>
      <c r="Z77" s="116">
        <v>39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22</v>
      </c>
      <c r="X78" s="116">
        <v>22</v>
      </c>
      <c r="Y78" s="116">
        <v>18</v>
      </c>
      <c r="Z78" s="116">
        <v>20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12</v>
      </c>
      <c r="X79" s="116">
        <v>12</v>
      </c>
      <c r="Y79" s="116">
        <v>11</v>
      </c>
      <c r="Z79" s="116">
        <v>15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3817</v>
      </c>
      <c r="X80" s="116">
        <v>4023</v>
      </c>
      <c r="Y80" s="116">
        <v>4286</v>
      </c>
      <c r="Z80" s="116">
        <v>4244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Ararat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235</v>
      </c>
      <c r="X83" s="116">
        <v>242</v>
      </c>
      <c r="Y83" s="116">
        <v>261</v>
      </c>
      <c r="Z83" s="116">
        <v>272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246</v>
      </c>
      <c r="X84" s="116">
        <v>235</v>
      </c>
      <c r="Y84" s="116">
        <v>228</v>
      </c>
      <c r="Z84" s="116">
        <v>229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8,757</v>
      </c>
      <c r="D85" s="100">
        <f t="shared" ref="D85:D90" si="4">AD4</f>
        <v>-1.0061044539905084E-2</v>
      </c>
      <c r="E85" s="101">
        <f t="shared" ref="E85:E90" si="5">AD4</f>
        <v>-1.0061044539905084E-2</v>
      </c>
      <c r="F85" s="100">
        <f t="shared" ref="F85:F90" si="6">AF4</f>
        <v>4.3866968649421967E-2</v>
      </c>
      <c r="G85" s="101">
        <f t="shared" ref="G85:G90" si="7">AF4</f>
        <v>4.3866968649421967E-2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412</v>
      </c>
      <c r="X85" s="116">
        <v>403</v>
      </c>
      <c r="Y85" s="116">
        <v>419</v>
      </c>
      <c r="Z85" s="116">
        <v>427</v>
      </c>
    </row>
    <row r="86" spans="1:30" ht="15" customHeight="1" x14ac:dyDescent="0.25">
      <c r="A86" s="102" t="s">
        <v>4</v>
      </c>
      <c r="B86" s="51"/>
      <c r="C86" s="61" t="str">
        <f t="shared" si="3"/>
        <v>4,517</v>
      </c>
      <c r="D86" s="100">
        <f t="shared" si="4"/>
        <v>-1.0514786418400868E-2</v>
      </c>
      <c r="E86" s="101">
        <f t="shared" si="5"/>
        <v>-1.0514786418400868E-2</v>
      </c>
      <c r="F86" s="100">
        <f t="shared" si="6"/>
        <v>2.3334843679202466E-2</v>
      </c>
      <c r="G86" s="101">
        <f t="shared" si="7"/>
        <v>2.3334843679202466E-2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308</v>
      </c>
      <c r="X86" s="116">
        <v>335</v>
      </c>
      <c r="Y86" s="116">
        <v>355</v>
      </c>
      <c r="Z86" s="116">
        <v>344</v>
      </c>
    </row>
    <row r="87" spans="1:30" ht="15" customHeight="1" x14ac:dyDescent="0.25">
      <c r="A87" s="102" t="s">
        <v>5</v>
      </c>
      <c r="B87" s="51"/>
      <c r="C87" s="61" t="str">
        <f t="shared" si="3"/>
        <v>4,242</v>
      </c>
      <c r="D87" s="100">
        <f t="shared" si="4"/>
        <v>-8.8785046728971917E-3</v>
      </c>
      <c r="E87" s="101">
        <f t="shared" si="5"/>
        <v>-8.8785046728971917E-3</v>
      </c>
      <c r="F87" s="100">
        <f t="shared" si="6"/>
        <v>6.8244774615965786E-2</v>
      </c>
      <c r="G87" s="101">
        <f t="shared" si="7"/>
        <v>6.8244774615965786E-2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66</v>
      </c>
      <c r="X87" s="116">
        <v>77</v>
      </c>
      <c r="Y87" s="116">
        <v>78</v>
      </c>
      <c r="Z87" s="116">
        <v>67</v>
      </c>
    </row>
    <row r="88" spans="1:30" ht="15" customHeight="1" x14ac:dyDescent="0.25">
      <c r="A88" s="51" t="s">
        <v>6</v>
      </c>
      <c r="B88" s="51"/>
      <c r="C88" s="61" t="str">
        <f t="shared" si="3"/>
        <v>5,970</v>
      </c>
      <c r="D88" s="100">
        <f t="shared" si="4"/>
        <v>-1.8414995067412065E-2</v>
      </c>
      <c r="E88" s="101">
        <f t="shared" si="5"/>
        <v>-1.8414995067412065E-2</v>
      </c>
      <c r="F88" s="100">
        <f t="shared" si="6"/>
        <v>4.9762616493757683E-2</v>
      </c>
      <c r="G88" s="101">
        <f t="shared" si="7"/>
        <v>4.9762616493757683E-2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114</v>
      </c>
      <c r="X88" s="116">
        <v>119</v>
      </c>
      <c r="Y88" s="116">
        <v>125</v>
      </c>
      <c r="Z88" s="116">
        <v>104</v>
      </c>
    </row>
    <row r="89" spans="1:30" ht="15" customHeight="1" x14ac:dyDescent="0.25">
      <c r="A89" s="51" t="s">
        <v>102</v>
      </c>
      <c r="B89" s="51"/>
      <c r="C89" s="61" t="str">
        <f t="shared" si="3"/>
        <v>$39,837</v>
      </c>
      <c r="D89" s="100">
        <f t="shared" si="4"/>
        <v>7.2310058138862043E-2</v>
      </c>
      <c r="E89" s="101">
        <f t="shared" si="5"/>
        <v>7.2310058138862043E-2</v>
      </c>
      <c r="F89" s="100">
        <f t="shared" si="6"/>
        <v>0.13552342374005111</v>
      </c>
      <c r="G89" s="101">
        <f t="shared" si="7"/>
        <v>0.13552342374005111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186</v>
      </c>
      <c r="X89" s="116">
        <v>184</v>
      </c>
      <c r="Y89" s="116">
        <v>195</v>
      </c>
      <c r="Z89" s="116">
        <v>203</v>
      </c>
    </row>
    <row r="90" spans="1:30" ht="15" customHeight="1" x14ac:dyDescent="0.25">
      <c r="A90" s="51" t="s">
        <v>7</v>
      </c>
      <c r="B90" s="51"/>
      <c r="C90" s="61" t="str">
        <f t="shared" si="3"/>
        <v>$310.2 mil</v>
      </c>
      <c r="D90" s="100">
        <f t="shared" si="4"/>
        <v>9.7303396490861616E-2</v>
      </c>
      <c r="E90" s="101">
        <f t="shared" si="5"/>
        <v>9.7303396490861616E-2</v>
      </c>
      <c r="F90" s="100">
        <f t="shared" si="6"/>
        <v>0.29782315290767269</v>
      </c>
      <c r="G90" s="101">
        <f t="shared" si="7"/>
        <v>0.29782315290767269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646</v>
      </c>
      <c r="X90" s="116">
        <v>665</v>
      </c>
      <c r="Y90" s="116">
        <v>721</v>
      </c>
      <c r="Z90" s="116">
        <v>690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2960</v>
      </c>
      <c r="X91" s="116">
        <v>2984</v>
      </c>
      <c r="Y91" s="116">
        <v>3148</v>
      </c>
      <c r="Z91" s="116">
        <v>3093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172</v>
      </c>
      <c r="X93" s="116">
        <v>164</v>
      </c>
      <c r="Y93" s="116">
        <v>179</v>
      </c>
      <c r="Z93" s="116">
        <v>179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462</v>
      </c>
      <c r="X94" s="116">
        <v>459</v>
      </c>
      <c r="Y94" s="116">
        <v>492</v>
      </c>
      <c r="Z94" s="116">
        <v>498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81</v>
      </c>
      <c r="X95" s="116">
        <v>82</v>
      </c>
      <c r="Y95" s="116">
        <v>80</v>
      </c>
      <c r="Z95" s="116">
        <v>76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419</v>
      </c>
      <c r="X96" s="116">
        <v>458</v>
      </c>
      <c r="Y96" s="116">
        <v>507</v>
      </c>
      <c r="Z96" s="116">
        <v>512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333</v>
      </c>
      <c r="X97" s="116">
        <v>368</v>
      </c>
      <c r="Y97" s="116">
        <v>362</v>
      </c>
      <c r="Z97" s="116">
        <v>356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242</v>
      </c>
      <c r="X98" s="116">
        <v>257</v>
      </c>
      <c r="Y98" s="116">
        <v>283</v>
      </c>
      <c r="Z98" s="116">
        <v>257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14</v>
      </c>
      <c r="X99" s="116">
        <v>13</v>
      </c>
      <c r="Y99" s="116">
        <v>22</v>
      </c>
      <c r="Z99" s="116">
        <v>24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359</v>
      </c>
      <c r="X100" s="116">
        <v>411</v>
      </c>
      <c r="Y100" s="116">
        <v>473</v>
      </c>
      <c r="Z100" s="116">
        <v>443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2628</v>
      </c>
      <c r="X101" s="116">
        <v>2764</v>
      </c>
      <c r="Y101" s="116">
        <v>2939</v>
      </c>
      <c r="Z101" s="116">
        <v>2883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5000</v>
      </c>
      <c r="X104" s="116">
        <v>5312</v>
      </c>
      <c r="Y104" s="116">
        <v>5706</v>
      </c>
      <c r="Z104" s="116">
        <v>5599</v>
      </c>
      <c r="AB104" s="113" t="str">
        <f>TEXT(Z104,"###,###")</f>
        <v>5,599</v>
      </c>
      <c r="AD104" s="134">
        <f>Z104/($Z$4)*100</f>
        <v>63.937421491378323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1835</v>
      </c>
      <c r="X105" s="116">
        <v>1886</v>
      </c>
      <c r="Y105" s="116">
        <v>1882</v>
      </c>
      <c r="Z105" s="116">
        <v>1956</v>
      </c>
      <c r="AB105" s="113" t="str">
        <f>TEXT(Z105,"###,###")</f>
        <v>1,956</v>
      </c>
      <c r="AD105" s="134">
        <f>Z105/($Z$4)*100</f>
        <v>22.336416581020899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6835</v>
      </c>
      <c r="X106" s="124">
        <v>7198</v>
      </c>
      <c r="Y106" s="124">
        <v>7588</v>
      </c>
      <c r="Z106" s="124">
        <v>7555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1148</v>
      </c>
      <c r="X108" s="116">
        <v>1295</v>
      </c>
      <c r="Y108" s="116">
        <v>1469</v>
      </c>
      <c r="Z108" s="116">
        <v>1204</v>
      </c>
      <c r="AB108" s="113" t="str">
        <f>TEXT(Z108,"###,###")</f>
        <v>1,204</v>
      </c>
      <c r="AD108" s="134">
        <f>Z108/($Z$4)*100</f>
        <v>13.749000799360511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1134</v>
      </c>
      <c r="X109" s="116">
        <v>1365</v>
      </c>
      <c r="Y109" s="116">
        <v>1366</v>
      </c>
      <c r="Z109" s="116">
        <v>1239</v>
      </c>
      <c r="AB109" s="113" t="str">
        <f>TEXT(Z109,"###,###")</f>
        <v>1,239</v>
      </c>
      <c r="AD109" s="134">
        <f>Z109/($Z$4)*100</f>
        <v>14.148681055155876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2040</v>
      </c>
      <c r="X110" s="116">
        <v>1695</v>
      </c>
      <c r="Y110" s="116">
        <v>2046</v>
      </c>
      <c r="Z110" s="116">
        <v>2138</v>
      </c>
      <c r="AB110" s="113" t="str">
        <f>TEXT(Z110,"###,###")</f>
        <v>2,138</v>
      </c>
      <c r="AD110" s="134">
        <f>Z110/($Z$4)*100</f>
        <v>24.41475391115679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2506</v>
      </c>
      <c r="X111" s="116">
        <v>2843</v>
      </c>
      <c r="Y111" s="116">
        <v>2707</v>
      </c>
      <c r="Z111" s="116">
        <v>2968</v>
      </c>
      <c r="AB111" s="113" t="str">
        <f>TEXT(Z111,"###,###")</f>
        <v>2,968</v>
      </c>
      <c r="AD111" s="134">
        <f>Z111/($Z$4)*100</f>
        <v>33.892885691446843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8059</v>
      </c>
      <c r="X112" s="116">
        <v>8317</v>
      </c>
      <c r="Y112" s="116">
        <v>8851</v>
      </c>
      <c r="Z112" s="116">
        <v>8757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42.1</v>
      </c>
      <c r="W118" s="135">
        <v>41.41</v>
      </c>
      <c r="X118" s="135">
        <v>43.5</v>
      </c>
      <c r="Y118" s="135">
        <v>43.45</v>
      </c>
      <c r="Z118" s="135">
        <v>43.46</v>
      </c>
      <c r="AB118" s="113" t="str">
        <f>TEXT(Z118,"##.0")</f>
        <v>43.5</v>
      </c>
    </row>
    <row r="120" spans="19:32" x14ac:dyDescent="0.25">
      <c r="S120" s="105" t="s">
        <v>104</v>
      </c>
      <c r="T120" s="116"/>
      <c r="U120" s="116"/>
      <c r="V120" s="116">
        <v>4538</v>
      </c>
      <c r="W120" s="116">
        <v>4438</v>
      </c>
      <c r="X120" s="116">
        <v>4571</v>
      </c>
      <c r="Y120" s="116">
        <v>4815</v>
      </c>
      <c r="Z120" s="116">
        <v>4723</v>
      </c>
      <c r="AB120" s="113" t="str">
        <f>TEXT(Z120,"###,###")</f>
        <v>4,723</v>
      </c>
    </row>
    <row r="121" spans="19:32" x14ac:dyDescent="0.25">
      <c r="S121" s="105" t="s">
        <v>105</v>
      </c>
      <c r="T121" s="116"/>
      <c r="U121" s="116"/>
      <c r="V121" s="116">
        <v>630</v>
      </c>
      <c r="W121" s="116">
        <v>618</v>
      </c>
      <c r="X121" s="116">
        <v>645</v>
      </c>
      <c r="Y121" s="116">
        <v>721</v>
      </c>
      <c r="Z121" s="116">
        <v>708</v>
      </c>
      <c r="AB121" s="113" t="str">
        <f>TEXT(Z121,"###,###")</f>
        <v>708</v>
      </c>
    </row>
    <row r="122" spans="19:32" x14ac:dyDescent="0.25">
      <c r="S122" s="105" t="s">
        <v>106</v>
      </c>
      <c r="T122" s="116"/>
      <c r="U122" s="116"/>
      <c r="V122" s="116">
        <v>521</v>
      </c>
      <c r="W122" s="116">
        <v>529</v>
      </c>
      <c r="X122" s="116">
        <v>532</v>
      </c>
      <c r="Y122" s="116">
        <v>555</v>
      </c>
      <c r="Z122" s="116">
        <v>541</v>
      </c>
      <c r="AB122" s="113" t="str">
        <f>TEXT(Z122,"###,###")</f>
        <v>541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5059</v>
      </c>
      <c r="W124" s="116">
        <v>4967</v>
      </c>
      <c r="X124" s="116">
        <v>5103</v>
      </c>
      <c r="Y124" s="116">
        <v>5370</v>
      </c>
      <c r="Z124" s="116">
        <v>5264</v>
      </c>
      <c r="AB124" s="113" t="str">
        <f>TEXT(Z124,"###,###")</f>
        <v>5,264</v>
      </c>
      <c r="AD124" s="131">
        <f>Z124/$Z$7*100</f>
        <v>88.17420435510887</v>
      </c>
    </row>
    <row r="125" spans="19:32" x14ac:dyDescent="0.25">
      <c r="S125" s="105" t="s">
        <v>108</v>
      </c>
      <c r="T125" s="116"/>
      <c r="U125" s="116"/>
      <c r="V125" s="116">
        <v>1151</v>
      </c>
      <c r="W125" s="116">
        <v>1147</v>
      </c>
      <c r="X125" s="116">
        <v>1177</v>
      </c>
      <c r="Y125" s="116">
        <v>1276</v>
      </c>
      <c r="Z125" s="116">
        <v>1249</v>
      </c>
      <c r="AB125" s="113" t="str">
        <f>TEXT(Z125,"###,###")</f>
        <v>1,249</v>
      </c>
      <c r="AD125" s="131">
        <f>Z125/$Z$7*100</f>
        <v>20.921273031825795</v>
      </c>
    </row>
    <row r="127" spans="19:32" x14ac:dyDescent="0.25">
      <c r="S127" s="105" t="s">
        <v>109</v>
      </c>
      <c r="T127" s="116"/>
      <c r="U127" s="116"/>
      <c r="V127" s="116">
        <v>3020</v>
      </c>
      <c r="W127" s="116">
        <v>2960</v>
      </c>
      <c r="X127" s="116">
        <v>2984</v>
      </c>
      <c r="Y127" s="116">
        <v>3148</v>
      </c>
      <c r="Z127" s="116">
        <v>3090</v>
      </c>
      <c r="AB127" s="113" t="str">
        <f>TEXT(Z127,"###,###")</f>
        <v>3,090</v>
      </c>
      <c r="AD127" s="131">
        <f>Z127/$Z$7*100</f>
        <v>51.758793969849251</v>
      </c>
    </row>
    <row r="128" spans="19:32" x14ac:dyDescent="0.25">
      <c r="S128" s="105" t="s">
        <v>110</v>
      </c>
      <c r="T128" s="116"/>
      <c r="U128" s="116"/>
      <c r="V128" s="116">
        <v>2671</v>
      </c>
      <c r="W128" s="116">
        <v>2634</v>
      </c>
      <c r="X128" s="116">
        <v>2764</v>
      </c>
      <c r="Y128" s="116">
        <v>2935</v>
      </c>
      <c r="Z128" s="116">
        <v>2883</v>
      </c>
      <c r="AB128" s="113" t="str">
        <f>TEXT(Z128,"###,###")</f>
        <v>2,883</v>
      </c>
      <c r="AD128" s="131">
        <f>Z128/$Z$7*100</f>
        <v>48.291457286432163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67F6FBB-4F86-47B7-9233-95FFC01D87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D82FE734-39D4-4C75-9FE7-BFED2239C7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66CC6D8D-D848-4EF9-B23D-CBCF5B9635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6CE24181-357B-4B3C-9457-2668A0083A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24700-7CA2-442D-AA29-21DB9AE2BFBE}">
  <sheetPr codeName="Sheet9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Hepburn</v>
      </c>
      <c r="T1" s="103"/>
      <c r="U1" s="103"/>
      <c r="V1" s="103"/>
      <c r="W1" s="103"/>
      <c r="X1" s="103"/>
      <c r="Y1" s="104" t="str">
        <f>Y3</f>
        <v>8.29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141</v>
      </c>
      <c r="Y3" s="109" t="s">
        <v>237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8.29 Hepburn,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10376</v>
      </c>
      <c r="W4" s="112">
        <v>10385</v>
      </c>
      <c r="X4" s="112">
        <v>11043</v>
      </c>
      <c r="Y4" s="112">
        <v>11563</v>
      </c>
      <c r="Z4" s="112">
        <v>11706</v>
      </c>
      <c r="AB4" s="113" t="str">
        <f>TEXT(Z4,"###,###")</f>
        <v>11,706</v>
      </c>
      <c r="AD4" s="114">
        <f>Z4/Y4-1</f>
        <v>1.236703277696094E-2</v>
      </c>
      <c r="AF4" s="114">
        <f>Z4/V4-1</f>
        <v>0.12818041634541255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5113</v>
      </c>
      <c r="W5" s="112">
        <v>5067</v>
      </c>
      <c r="X5" s="112">
        <v>5424</v>
      </c>
      <c r="Y5" s="112">
        <v>5717</v>
      </c>
      <c r="Z5" s="112">
        <v>5663</v>
      </c>
      <c r="AB5" s="113" t="str">
        <f>TEXT(Z5,"###,###")</f>
        <v>5,663</v>
      </c>
      <c r="AD5" s="114">
        <f t="shared" ref="AD5:AD9" si="0">Z5/Y5-1</f>
        <v>-9.4455133811439662E-3</v>
      </c>
      <c r="AF5" s="114">
        <f t="shared" ref="AF5:AF9" si="1">Z5/V5-1</f>
        <v>0.10756894191277144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5261</v>
      </c>
      <c r="W6" s="112">
        <v>5316</v>
      </c>
      <c r="X6" s="112">
        <v>5619</v>
      </c>
      <c r="Y6" s="112">
        <v>5852</v>
      </c>
      <c r="Z6" s="112">
        <v>6043</v>
      </c>
      <c r="AB6" s="113" t="str">
        <f>TEXT(Z6,"###,###")</f>
        <v>6,043</v>
      </c>
      <c r="AD6" s="114">
        <f t="shared" si="0"/>
        <v>3.2638414217361689E-2</v>
      </c>
      <c r="AF6" s="114">
        <f t="shared" si="1"/>
        <v>0.1486409427865425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7366</v>
      </c>
      <c r="W7" s="112">
        <v>7349</v>
      </c>
      <c r="X7" s="112">
        <v>7683</v>
      </c>
      <c r="Y7" s="112">
        <v>8149</v>
      </c>
      <c r="Z7" s="112">
        <v>8095</v>
      </c>
      <c r="AB7" s="113" t="str">
        <f>TEXT(Z7,"###,###")</f>
        <v>8,095</v>
      </c>
      <c r="AD7" s="114">
        <f t="shared" si="0"/>
        <v>-6.626579948459943E-3</v>
      </c>
      <c r="AF7" s="114">
        <f t="shared" si="1"/>
        <v>9.8968232419223368E-2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11,706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8,095</v>
      </c>
      <c r="P8" s="71"/>
      <c r="S8" s="111" t="s">
        <v>87</v>
      </c>
      <c r="T8" s="112"/>
      <c r="U8" s="112"/>
      <c r="V8" s="112">
        <v>34262.5</v>
      </c>
      <c r="W8" s="112">
        <v>35247</v>
      </c>
      <c r="X8" s="112">
        <v>35420.6</v>
      </c>
      <c r="Y8" s="112">
        <v>36204.49</v>
      </c>
      <c r="Z8" s="112">
        <v>37307.61</v>
      </c>
      <c r="AB8" s="113" t="str">
        <f>TEXT(Z8,"$###,###")</f>
        <v>$37,308</v>
      </c>
      <c r="AD8" s="114">
        <f t="shared" si="0"/>
        <v>3.0469148992293471E-2</v>
      </c>
      <c r="AF8" s="114">
        <f t="shared" si="1"/>
        <v>8.8875884713608189E-2</v>
      </c>
    </row>
    <row r="9" spans="1:32" x14ac:dyDescent="0.25">
      <c r="A9" s="32" t="s">
        <v>15</v>
      </c>
      <c r="B9" s="75"/>
      <c r="C9" s="76"/>
      <c r="D9" s="77">
        <f>AD104</f>
        <v>67.905347684947898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50.055589870290305</v>
      </c>
      <c r="P9" s="78" t="s">
        <v>88</v>
      </c>
      <c r="S9" s="111" t="s">
        <v>7</v>
      </c>
      <c r="T9" s="112"/>
      <c r="U9" s="112"/>
      <c r="V9" s="112">
        <v>318639466</v>
      </c>
      <c r="W9" s="112">
        <v>326752427</v>
      </c>
      <c r="X9" s="112">
        <v>350808817</v>
      </c>
      <c r="Y9" s="112">
        <v>386866907</v>
      </c>
      <c r="Z9" s="112">
        <v>400632174</v>
      </c>
      <c r="AB9" s="113" t="str">
        <f>TEXT(Z9/1000000,"$#,###.0")&amp;" mil"</f>
        <v>$400.6 mil</v>
      </c>
      <c r="AD9" s="114">
        <f t="shared" si="0"/>
        <v>3.5581402159063469E-2</v>
      </c>
      <c r="AF9" s="114">
        <f t="shared" si="1"/>
        <v>0.25732125724815269</v>
      </c>
    </row>
    <row r="10" spans="1:32" x14ac:dyDescent="0.25">
      <c r="A10" s="32" t="s">
        <v>18</v>
      </c>
      <c r="B10" s="75"/>
      <c r="C10" s="76"/>
      <c r="D10" s="77">
        <f>AD105</f>
        <v>19.767640526225865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49.956763434218651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84.607782581840638</v>
      </c>
      <c r="P11" s="78" t="s">
        <v>88</v>
      </c>
      <c r="S11" s="111" t="s">
        <v>30</v>
      </c>
      <c r="T11" s="116"/>
      <c r="U11" s="116"/>
      <c r="V11" s="116">
        <v>8411</v>
      </c>
      <c r="W11" s="116">
        <v>8483</v>
      </c>
      <c r="X11" s="116">
        <v>9016</v>
      </c>
      <c r="Y11" s="116">
        <v>9392</v>
      </c>
      <c r="Z11" s="116">
        <v>9561</v>
      </c>
    </row>
    <row r="12" spans="1:32" ht="28.5" customHeight="1" x14ac:dyDescent="0.25">
      <c r="A12" s="32" t="s">
        <v>20</v>
      </c>
      <c r="B12" s="76"/>
      <c r="C12" s="76"/>
      <c r="D12" s="77">
        <f>AD108</f>
        <v>20.117888262429524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26.522544780728847</v>
      </c>
      <c r="P12" s="78" t="s">
        <v>88</v>
      </c>
      <c r="S12" s="111" t="s">
        <v>31</v>
      </c>
      <c r="T12" s="116"/>
      <c r="U12" s="116"/>
      <c r="V12" s="116">
        <v>1964</v>
      </c>
      <c r="W12" s="116">
        <v>1902</v>
      </c>
      <c r="X12" s="116">
        <v>2027</v>
      </c>
      <c r="Y12" s="116">
        <v>2169</v>
      </c>
      <c r="Z12" s="116">
        <v>2144</v>
      </c>
    </row>
    <row r="13" spans="1:32" ht="15" customHeight="1" x14ac:dyDescent="0.25">
      <c r="A13" s="32" t="s">
        <v>21</v>
      </c>
      <c r="B13" s="76"/>
      <c r="C13" s="76"/>
      <c r="D13" s="77">
        <f>AD109</f>
        <v>15.786776012301384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45.9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22.851529130360497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16.563811404591458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29.01076371091748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83.436188595408538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568</v>
      </c>
      <c r="Z15" s="116">
        <v>557</v>
      </c>
      <c r="AB15" s="121">
        <f t="shared" ref="AB15:AB34" si="2">IF(Z15="np",0,Z15/$Z$34)</f>
        <v>4.7594633854567206E-2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27</v>
      </c>
      <c r="Z16" s="116">
        <v>34</v>
      </c>
      <c r="AB16" s="121">
        <f t="shared" si="2"/>
        <v>2.9052379731692728E-3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601</v>
      </c>
      <c r="Z17" s="116">
        <v>560</v>
      </c>
      <c r="AB17" s="121">
        <f t="shared" si="2"/>
        <v>4.785097838161155E-2</v>
      </c>
    </row>
    <row r="18" spans="1:28" x14ac:dyDescent="0.25">
      <c r="A18" s="67" t="str">
        <f>$S$1&amp;" ("&amp;$V$2&amp;" to "&amp;$Z$2&amp;")"</f>
        <v>Hepburn (2014-15 to 2018-19)</v>
      </c>
      <c r="B18" s="67"/>
      <c r="C18" s="67"/>
      <c r="D18" s="67"/>
      <c r="E18" s="67"/>
      <c r="F18" s="67"/>
      <c r="G18" s="67" t="str">
        <f>$S$1&amp;" ("&amp;$V$2&amp;" to "&amp;$Z$2&amp;")"</f>
        <v>Hepburn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52</v>
      </c>
      <c r="Z18" s="116">
        <v>48</v>
      </c>
      <c r="AB18" s="121">
        <f t="shared" si="2"/>
        <v>4.1015124327095616E-3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761</v>
      </c>
      <c r="Z19" s="116">
        <v>763</v>
      </c>
      <c r="AB19" s="121">
        <f t="shared" si="2"/>
        <v>6.5196958044945741E-2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286</v>
      </c>
      <c r="Z20" s="116">
        <v>290</v>
      </c>
      <c r="AB20" s="121">
        <f t="shared" si="2"/>
        <v>2.4779970947620269E-2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960</v>
      </c>
      <c r="Z21" s="116">
        <v>908</v>
      </c>
      <c r="AB21" s="121">
        <f t="shared" si="2"/>
        <v>7.7586943518755877E-2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1131</v>
      </c>
      <c r="Z22" s="116">
        <v>1192</v>
      </c>
      <c r="AB22" s="121">
        <f t="shared" si="2"/>
        <v>0.10185422541228745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370</v>
      </c>
      <c r="Z23" s="116">
        <v>368</v>
      </c>
      <c r="AB23" s="121">
        <f t="shared" si="2"/>
        <v>3.1444928650773307E-2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160</v>
      </c>
      <c r="Z24" s="116">
        <v>188</v>
      </c>
      <c r="AB24" s="121">
        <f t="shared" si="2"/>
        <v>1.6064257028112448E-2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320</v>
      </c>
      <c r="Z25" s="116">
        <v>334</v>
      </c>
      <c r="AB25" s="121">
        <f t="shared" si="2"/>
        <v>2.8539690677604035E-2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159</v>
      </c>
      <c r="Z26" s="116">
        <v>142</v>
      </c>
      <c r="AB26" s="121">
        <f t="shared" si="2"/>
        <v>1.2133640946765787E-2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692</v>
      </c>
      <c r="Z27" s="116">
        <v>693</v>
      </c>
      <c r="AB27" s="121">
        <f t="shared" si="2"/>
        <v>5.9215585747244295E-2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765</v>
      </c>
      <c r="Z28" s="116">
        <v>808</v>
      </c>
      <c r="AB28" s="121">
        <f t="shared" si="2"/>
        <v>6.9042125950610961E-2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648</v>
      </c>
      <c r="Z29" s="116">
        <v>990</v>
      </c>
      <c r="AB29" s="121">
        <f t="shared" si="2"/>
        <v>8.4593693924634714E-2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1009</v>
      </c>
      <c r="Z30" s="116">
        <v>809</v>
      </c>
      <c r="AB30" s="121">
        <f t="shared" si="2"/>
        <v>6.9127574126292404E-2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1363</v>
      </c>
      <c r="Z31" s="116">
        <v>1537</v>
      </c>
      <c r="AB31" s="121">
        <f t="shared" si="2"/>
        <v>0.13133384602238743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377</v>
      </c>
      <c r="Z32" s="116">
        <v>382</v>
      </c>
      <c r="AB32" s="121">
        <f t="shared" si="2"/>
        <v>3.2641203110313592E-2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344</v>
      </c>
      <c r="Z33" s="116">
        <v>355</v>
      </c>
      <c r="AB33" s="121">
        <f t="shared" si="2"/>
        <v>3.0334102366914466E-2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11563</v>
      </c>
      <c r="Z34" s="124">
        <v>11703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6760</v>
      </c>
      <c r="AB37" s="136">
        <f>Z37/Z40*100</f>
        <v>83.436188595408538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1342</v>
      </c>
      <c r="AB38" s="136">
        <f>Z38/Z40*100</f>
        <v>16.563811404591458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8102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63</v>
      </c>
      <c r="X45" s="116">
        <v>86</v>
      </c>
      <c r="Y45" s="116">
        <v>87</v>
      </c>
      <c r="Z45" s="116">
        <v>91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259</v>
      </c>
      <c r="X46" s="116">
        <v>271</v>
      </c>
      <c r="Y46" s="116">
        <v>247</v>
      </c>
      <c r="Z46" s="116">
        <v>259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328</v>
      </c>
      <c r="X47" s="116">
        <v>360</v>
      </c>
      <c r="Y47" s="116">
        <v>394</v>
      </c>
      <c r="Z47" s="116">
        <v>361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415</v>
      </c>
      <c r="X48" s="116">
        <v>457</v>
      </c>
      <c r="Y48" s="116">
        <v>450</v>
      </c>
      <c r="Z48" s="116">
        <v>472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Hepburn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407</v>
      </c>
      <c r="X49" s="116">
        <v>446</v>
      </c>
      <c r="Y49" s="116">
        <v>457</v>
      </c>
      <c r="Z49" s="116">
        <v>436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440</v>
      </c>
      <c r="X50" s="116">
        <v>448</v>
      </c>
      <c r="Y50" s="116">
        <v>503</v>
      </c>
      <c r="Z50" s="116">
        <v>459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571</v>
      </c>
      <c r="X51" s="116">
        <v>536</v>
      </c>
      <c r="Y51" s="116">
        <v>580</v>
      </c>
      <c r="Z51" s="116">
        <v>588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556</v>
      </c>
      <c r="X52" s="116">
        <v>625</v>
      </c>
      <c r="Y52" s="116">
        <v>659</v>
      </c>
      <c r="Z52" s="116">
        <v>679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588</v>
      </c>
      <c r="X53" s="116">
        <v>582</v>
      </c>
      <c r="Y53" s="116">
        <v>569</v>
      </c>
      <c r="Z53" s="116">
        <v>596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541</v>
      </c>
      <c r="X54" s="116">
        <v>620</v>
      </c>
      <c r="Y54" s="116">
        <v>650</v>
      </c>
      <c r="Z54" s="116">
        <v>638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432</v>
      </c>
      <c r="X55" s="116">
        <v>474</v>
      </c>
      <c r="Y55" s="116">
        <v>529</v>
      </c>
      <c r="Z55" s="116">
        <v>513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280</v>
      </c>
      <c r="X56" s="116">
        <v>322</v>
      </c>
      <c r="Y56" s="116">
        <v>332</v>
      </c>
      <c r="Z56" s="116">
        <v>351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117</v>
      </c>
      <c r="X57" s="116">
        <v>119</v>
      </c>
      <c r="Y57" s="116">
        <v>131</v>
      </c>
      <c r="Z57" s="116">
        <v>139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39</v>
      </c>
      <c r="X58" s="116">
        <v>43</v>
      </c>
      <c r="Y58" s="116">
        <v>50</v>
      </c>
      <c r="Z58" s="116">
        <v>48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15</v>
      </c>
      <c r="X59" s="116">
        <v>20</v>
      </c>
      <c r="Y59" s="116">
        <v>26</v>
      </c>
      <c r="Z59" s="116">
        <v>26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16</v>
      </c>
      <c r="X60" s="116">
        <v>13</v>
      </c>
      <c r="Y60" s="116">
        <v>15</v>
      </c>
      <c r="Z60" s="116">
        <v>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5066</v>
      </c>
      <c r="X61" s="116">
        <v>5424</v>
      </c>
      <c r="Y61" s="116">
        <v>5714</v>
      </c>
      <c r="Z61" s="116">
        <v>5667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4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Hepburn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78</v>
      </c>
      <c r="X64" s="116">
        <v>83</v>
      </c>
      <c r="Y64" s="116">
        <v>100</v>
      </c>
      <c r="Z64" s="116">
        <v>105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255</v>
      </c>
      <c r="X65" s="116">
        <v>259</v>
      </c>
      <c r="Y65" s="116">
        <v>238</v>
      </c>
      <c r="Z65" s="116">
        <v>248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397</v>
      </c>
      <c r="X66" s="116">
        <v>454</v>
      </c>
      <c r="Y66" s="116">
        <v>435</v>
      </c>
      <c r="Z66" s="116">
        <v>427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446</v>
      </c>
      <c r="X67" s="116">
        <v>412</v>
      </c>
      <c r="Y67" s="116">
        <v>489</v>
      </c>
      <c r="Z67" s="116">
        <v>493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409</v>
      </c>
      <c r="X68" s="116">
        <v>400</v>
      </c>
      <c r="Y68" s="116">
        <v>382</v>
      </c>
      <c r="Z68" s="116">
        <v>458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459</v>
      </c>
      <c r="X69" s="116">
        <v>496</v>
      </c>
      <c r="Y69" s="116">
        <v>501</v>
      </c>
      <c r="Z69" s="116">
        <v>520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516</v>
      </c>
      <c r="X70" s="116">
        <v>579</v>
      </c>
      <c r="Y70" s="116">
        <v>547</v>
      </c>
      <c r="Z70" s="116">
        <v>568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613</v>
      </c>
      <c r="X71" s="116">
        <v>679</v>
      </c>
      <c r="Y71" s="116">
        <v>710</v>
      </c>
      <c r="Z71" s="116">
        <v>722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603</v>
      </c>
      <c r="X72" s="116">
        <v>618</v>
      </c>
      <c r="Y72" s="116">
        <v>656</v>
      </c>
      <c r="Z72" s="116">
        <v>714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679</v>
      </c>
      <c r="X73" s="116">
        <v>723</v>
      </c>
      <c r="Y73" s="116">
        <v>778</v>
      </c>
      <c r="Z73" s="116">
        <v>783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497</v>
      </c>
      <c r="X74" s="116">
        <v>523</v>
      </c>
      <c r="Y74" s="116">
        <v>566</v>
      </c>
      <c r="Z74" s="116">
        <v>559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221</v>
      </c>
      <c r="X75" s="116">
        <v>244</v>
      </c>
      <c r="Y75" s="116">
        <v>254</v>
      </c>
      <c r="Z75" s="116">
        <v>271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75</v>
      </c>
      <c r="X76" s="116">
        <v>84</v>
      </c>
      <c r="Y76" s="116">
        <v>93</v>
      </c>
      <c r="Z76" s="116">
        <v>92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23</v>
      </c>
      <c r="X77" s="116">
        <v>30</v>
      </c>
      <c r="Y77" s="116">
        <v>42</v>
      </c>
      <c r="Z77" s="116">
        <v>36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23</v>
      </c>
      <c r="X78" s="116">
        <v>16</v>
      </c>
      <c r="Y78" s="116">
        <v>23</v>
      </c>
      <c r="Z78" s="116">
        <v>27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11</v>
      </c>
      <c r="X79" s="116">
        <v>16</v>
      </c>
      <c r="Y79" s="116">
        <v>18</v>
      </c>
      <c r="Z79" s="116">
        <v>15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5317</v>
      </c>
      <c r="X80" s="116">
        <v>5619</v>
      </c>
      <c r="Y80" s="116">
        <v>5848</v>
      </c>
      <c r="Z80" s="116">
        <v>6040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Hepburn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386</v>
      </c>
      <c r="X83" s="116">
        <v>412</v>
      </c>
      <c r="Y83" s="116">
        <v>476</v>
      </c>
      <c r="Z83" s="116">
        <v>454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430</v>
      </c>
      <c r="X84" s="116">
        <v>464</v>
      </c>
      <c r="Y84" s="116">
        <v>494</v>
      </c>
      <c r="Z84" s="116">
        <v>501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11,706</v>
      </c>
      <c r="D85" s="100">
        <f t="shared" ref="D85:D90" si="4">AD4</f>
        <v>1.236703277696094E-2</v>
      </c>
      <c r="E85" s="101">
        <f t="shared" ref="E85:E90" si="5">AD4</f>
        <v>1.236703277696094E-2</v>
      </c>
      <c r="F85" s="100">
        <f t="shared" ref="F85:F90" si="6">AF4</f>
        <v>0.12818041634541255</v>
      </c>
      <c r="G85" s="101">
        <f t="shared" ref="G85:G90" si="7">AF4</f>
        <v>0.12818041634541255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618</v>
      </c>
      <c r="X85" s="116">
        <v>683</v>
      </c>
      <c r="Y85" s="116">
        <v>719</v>
      </c>
      <c r="Z85" s="116">
        <v>704</v>
      </c>
    </row>
    <row r="86" spans="1:30" ht="15" customHeight="1" x14ac:dyDescent="0.25">
      <c r="A86" s="102" t="s">
        <v>4</v>
      </c>
      <c r="B86" s="51"/>
      <c r="C86" s="61" t="str">
        <f t="shared" si="3"/>
        <v>5,663</v>
      </c>
      <c r="D86" s="100">
        <f t="shared" si="4"/>
        <v>-9.4455133811439662E-3</v>
      </c>
      <c r="E86" s="101">
        <f t="shared" si="5"/>
        <v>-9.4455133811439662E-3</v>
      </c>
      <c r="F86" s="100">
        <f t="shared" si="6"/>
        <v>0.10756894191277144</v>
      </c>
      <c r="G86" s="101">
        <f t="shared" si="7"/>
        <v>0.10756894191277144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217</v>
      </c>
      <c r="X86" s="116">
        <v>240</v>
      </c>
      <c r="Y86" s="116">
        <v>246</v>
      </c>
      <c r="Z86" s="116">
        <v>250</v>
      </c>
    </row>
    <row r="87" spans="1:30" ht="15" customHeight="1" x14ac:dyDescent="0.25">
      <c r="A87" s="102" t="s">
        <v>5</v>
      </c>
      <c r="B87" s="51"/>
      <c r="C87" s="61" t="str">
        <f t="shared" si="3"/>
        <v>6,043</v>
      </c>
      <c r="D87" s="100">
        <f t="shared" si="4"/>
        <v>3.2638414217361689E-2</v>
      </c>
      <c r="E87" s="101">
        <f t="shared" si="5"/>
        <v>3.2638414217361689E-2</v>
      </c>
      <c r="F87" s="100">
        <f t="shared" si="6"/>
        <v>0.1486409427865425</v>
      </c>
      <c r="G87" s="101">
        <f t="shared" si="7"/>
        <v>0.1486409427865425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156</v>
      </c>
      <c r="X87" s="116">
        <v>169</v>
      </c>
      <c r="Y87" s="116">
        <v>166</v>
      </c>
      <c r="Z87" s="116">
        <v>160</v>
      </c>
    </row>
    <row r="88" spans="1:30" ht="15" customHeight="1" x14ac:dyDescent="0.25">
      <c r="A88" s="51" t="s">
        <v>6</v>
      </c>
      <c r="B88" s="51"/>
      <c r="C88" s="61" t="str">
        <f t="shared" si="3"/>
        <v>8,095</v>
      </c>
      <c r="D88" s="100">
        <f t="shared" si="4"/>
        <v>-6.626579948459943E-3</v>
      </c>
      <c r="E88" s="101">
        <f t="shared" si="5"/>
        <v>-6.626579948459943E-3</v>
      </c>
      <c r="F88" s="100">
        <f t="shared" si="6"/>
        <v>9.8968232419223368E-2</v>
      </c>
      <c r="G88" s="101">
        <f t="shared" si="7"/>
        <v>9.8968232419223368E-2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123</v>
      </c>
      <c r="X88" s="116">
        <v>124</v>
      </c>
      <c r="Y88" s="116">
        <v>115</v>
      </c>
      <c r="Z88" s="116">
        <v>121</v>
      </c>
    </row>
    <row r="89" spans="1:30" ht="15" customHeight="1" x14ac:dyDescent="0.25">
      <c r="A89" s="51" t="s">
        <v>102</v>
      </c>
      <c r="B89" s="51"/>
      <c r="C89" s="61" t="str">
        <f t="shared" si="3"/>
        <v>$37,308</v>
      </c>
      <c r="D89" s="100">
        <f t="shared" si="4"/>
        <v>3.0469148992293471E-2</v>
      </c>
      <c r="E89" s="101">
        <f t="shared" si="5"/>
        <v>3.0469148992293471E-2</v>
      </c>
      <c r="F89" s="100">
        <f t="shared" si="6"/>
        <v>8.8875884713608189E-2</v>
      </c>
      <c r="G89" s="101">
        <f t="shared" si="7"/>
        <v>8.8875884713608189E-2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246</v>
      </c>
      <c r="X89" s="116">
        <v>245</v>
      </c>
      <c r="Y89" s="116">
        <v>270</v>
      </c>
      <c r="Z89" s="116">
        <v>279</v>
      </c>
    </row>
    <row r="90" spans="1:30" ht="15" customHeight="1" x14ac:dyDescent="0.25">
      <c r="A90" s="51" t="s">
        <v>7</v>
      </c>
      <c r="B90" s="51"/>
      <c r="C90" s="61" t="str">
        <f t="shared" si="3"/>
        <v>$400.6 mil</v>
      </c>
      <c r="D90" s="100">
        <f t="shared" si="4"/>
        <v>3.5581402159063469E-2</v>
      </c>
      <c r="E90" s="101">
        <f t="shared" si="5"/>
        <v>3.5581402159063469E-2</v>
      </c>
      <c r="F90" s="100">
        <f t="shared" si="6"/>
        <v>0.25732125724815269</v>
      </c>
      <c r="G90" s="101">
        <f t="shared" si="7"/>
        <v>0.25732125724815269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386</v>
      </c>
      <c r="X90" s="116">
        <v>411</v>
      </c>
      <c r="Y90" s="116">
        <v>446</v>
      </c>
      <c r="Z90" s="116">
        <v>440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3671</v>
      </c>
      <c r="X91" s="116">
        <v>3874</v>
      </c>
      <c r="Y91" s="116">
        <v>4101</v>
      </c>
      <c r="Z91" s="116">
        <v>4054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295</v>
      </c>
      <c r="X93" s="116">
        <v>327</v>
      </c>
      <c r="Y93" s="116">
        <v>360</v>
      </c>
      <c r="Z93" s="116">
        <v>375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774</v>
      </c>
      <c r="X94" s="116">
        <v>792</v>
      </c>
      <c r="Y94" s="116">
        <v>833</v>
      </c>
      <c r="Z94" s="116">
        <v>828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144</v>
      </c>
      <c r="X95" s="116">
        <v>148</v>
      </c>
      <c r="Y95" s="116">
        <v>161</v>
      </c>
      <c r="Z95" s="116">
        <v>157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495</v>
      </c>
      <c r="X96" s="116">
        <v>530</v>
      </c>
      <c r="Y96" s="116">
        <v>560</v>
      </c>
      <c r="Z96" s="116">
        <v>602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485</v>
      </c>
      <c r="X97" s="116">
        <v>532</v>
      </c>
      <c r="Y97" s="116">
        <v>542</v>
      </c>
      <c r="Z97" s="116">
        <v>524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295</v>
      </c>
      <c r="X98" s="116">
        <v>299</v>
      </c>
      <c r="Y98" s="116">
        <v>326</v>
      </c>
      <c r="Z98" s="116">
        <v>329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26</v>
      </c>
      <c r="X99" s="116">
        <v>21</v>
      </c>
      <c r="Y99" s="116">
        <v>28</v>
      </c>
      <c r="Z99" s="116">
        <v>37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245</v>
      </c>
      <c r="X100" s="116">
        <v>260</v>
      </c>
      <c r="Y100" s="116">
        <v>278</v>
      </c>
      <c r="Z100" s="116">
        <v>294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3682</v>
      </c>
      <c r="X101" s="116">
        <v>3809</v>
      </c>
      <c r="Y101" s="116">
        <v>4050</v>
      </c>
      <c r="Z101" s="116">
        <v>4039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6710</v>
      </c>
      <c r="X104" s="116">
        <v>7477</v>
      </c>
      <c r="Y104" s="116">
        <v>7954</v>
      </c>
      <c r="Z104" s="116">
        <v>7949</v>
      </c>
      <c r="AB104" s="113" t="str">
        <f>TEXT(Z104,"###,###")</f>
        <v>7,949</v>
      </c>
      <c r="AD104" s="134">
        <f>Z104/($Z$4)*100</f>
        <v>67.905347684947898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2136</v>
      </c>
      <c r="X105" s="116">
        <v>2194</v>
      </c>
      <c r="Y105" s="116">
        <v>2067</v>
      </c>
      <c r="Z105" s="116">
        <v>2314</v>
      </c>
      <c r="AB105" s="113" t="str">
        <f>TEXT(Z105,"###,###")</f>
        <v>2,314</v>
      </c>
      <c r="AD105" s="134">
        <f>Z105/($Z$4)*100</f>
        <v>19.767640526225865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8846</v>
      </c>
      <c r="X106" s="124">
        <v>9671</v>
      </c>
      <c r="Y106" s="124">
        <v>10021</v>
      </c>
      <c r="Z106" s="124">
        <v>10263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2083</v>
      </c>
      <c r="X108" s="116">
        <v>2321</v>
      </c>
      <c r="Y108" s="116">
        <v>2645</v>
      </c>
      <c r="Z108" s="116">
        <v>2355</v>
      </c>
      <c r="AB108" s="113" t="str">
        <f>TEXT(Z108,"###,###")</f>
        <v>2,355</v>
      </c>
      <c r="AD108" s="134">
        <f>Z108/($Z$4)*100</f>
        <v>20.117888262429524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1547</v>
      </c>
      <c r="X109" s="116">
        <v>1990</v>
      </c>
      <c r="Y109" s="116">
        <v>2043</v>
      </c>
      <c r="Z109" s="116">
        <v>1848</v>
      </c>
      <c r="AB109" s="113" t="str">
        <f>TEXT(Z109,"###,###")</f>
        <v>1,848</v>
      </c>
      <c r="AD109" s="134">
        <f>Z109/($Z$4)*100</f>
        <v>15.786776012301384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2206</v>
      </c>
      <c r="X110" s="116">
        <v>2225</v>
      </c>
      <c r="Y110" s="116">
        <v>2228</v>
      </c>
      <c r="Z110" s="116">
        <v>2675</v>
      </c>
      <c r="AB110" s="113" t="str">
        <f>TEXT(Z110,"###,###")</f>
        <v>2,675</v>
      </c>
      <c r="AD110" s="134">
        <f>Z110/($Z$4)*100</f>
        <v>22.851529130360497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3007</v>
      </c>
      <c r="X111" s="116">
        <v>3135</v>
      </c>
      <c r="Y111" s="116">
        <v>3106</v>
      </c>
      <c r="Z111" s="116">
        <v>3396</v>
      </c>
      <c r="AB111" s="113" t="str">
        <f>TEXT(Z111,"###,###")</f>
        <v>3,396</v>
      </c>
      <c r="AD111" s="134">
        <f>Z111/($Z$4)*100</f>
        <v>29.01076371091748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10385</v>
      </c>
      <c r="X112" s="116">
        <v>11043</v>
      </c>
      <c r="Y112" s="116">
        <v>11563</v>
      </c>
      <c r="Z112" s="116">
        <v>11706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43.28</v>
      </c>
      <c r="W118" s="135">
        <v>46.45</v>
      </c>
      <c r="X118" s="135">
        <v>45.63</v>
      </c>
      <c r="Y118" s="135">
        <v>46.05</v>
      </c>
      <c r="Z118" s="135">
        <v>45.88</v>
      </c>
      <c r="AB118" s="113" t="str">
        <f>TEXT(Z118,"##.0")</f>
        <v>45.9</v>
      </c>
    </row>
    <row r="120" spans="19:32" x14ac:dyDescent="0.25">
      <c r="S120" s="105" t="s">
        <v>104</v>
      </c>
      <c r="T120" s="116"/>
      <c r="U120" s="116"/>
      <c r="V120" s="116">
        <v>5401</v>
      </c>
      <c r="W120" s="116">
        <v>5446</v>
      </c>
      <c r="X120" s="116">
        <v>5656</v>
      </c>
      <c r="Y120" s="116">
        <v>5979</v>
      </c>
      <c r="Z120" s="116">
        <v>5952</v>
      </c>
      <c r="AB120" s="113" t="str">
        <f>TEXT(Z120,"###,###")</f>
        <v>5,952</v>
      </c>
    </row>
    <row r="121" spans="19:32" x14ac:dyDescent="0.25">
      <c r="S121" s="105" t="s">
        <v>105</v>
      </c>
      <c r="T121" s="116"/>
      <c r="U121" s="116"/>
      <c r="V121" s="116">
        <v>1170</v>
      </c>
      <c r="W121" s="116">
        <v>1149</v>
      </c>
      <c r="X121" s="116">
        <v>1192</v>
      </c>
      <c r="Y121" s="116">
        <v>1284</v>
      </c>
      <c r="Z121" s="116">
        <v>1250</v>
      </c>
      <c r="AB121" s="113" t="str">
        <f>TEXT(Z121,"###,###")</f>
        <v>1,250</v>
      </c>
    </row>
    <row r="122" spans="19:32" x14ac:dyDescent="0.25">
      <c r="S122" s="105" t="s">
        <v>106</v>
      </c>
      <c r="T122" s="116"/>
      <c r="U122" s="116"/>
      <c r="V122" s="116">
        <v>793</v>
      </c>
      <c r="W122" s="116">
        <v>758</v>
      </c>
      <c r="X122" s="116">
        <v>835</v>
      </c>
      <c r="Y122" s="116">
        <v>882</v>
      </c>
      <c r="Z122" s="116">
        <v>897</v>
      </c>
      <c r="AB122" s="113" t="str">
        <f>TEXT(Z122,"###,###")</f>
        <v>897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6194</v>
      </c>
      <c r="W124" s="116">
        <v>6204</v>
      </c>
      <c r="X124" s="116">
        <v>6491</v>
      </c>
      <c r="Y124" s="116">
        <v>6861</v>
      </c>
      <c r="Z124" s="116">
        <v>6849</v>
      </c>
      <c r="AB124" s="113" t="str">
        <f>TEXT(Z124,"###,###")</f>
        <v>6,849</v>
      </c>
      <c r="AD124" s="131">
        <f>Z124/$Z$7*100</f>
        <v>84.607782581840638</v>
      </c>
    </row>
    <row r="125" spans="19:32" x14ac:dyDescent="0.25">
      <c r="S125" s="105" t="s">
        <v>108</v>
      </c>
      <c r="T125" s="116"/>
      <c r="U125" s="116"/>
      <c r="V125" s="116">
        <v>1963</v>
      </c>
      <c r="W125" s="116">
        <v>1907</v>
      </c>
      <c r="X125" s="116">
        <v>2027</v>
      </c>
      <c r="Y125" s="116">
        <v>2166</v>
      </c>
      <c r="Z125" s="116">
        <v>2147</v>
      </c>
      <c r="AB125" s="113" t="str">
        <f>TEXT(Z125,"###,###")</f>
        <v>2,147</v>
      </c>
      <c r="AD125" s="131">
        <f>Z125/$Z$7*100</f>
        <v>26.522544780728847</v>
      </c>
    </row>
    <row r="127" spans="19:32" x14ac:dyDescent="0.25">
      <c r="S127" s="105" t="s">
        <v>109</v>
      </c>
      <c r="T127" s="116"/>
      <c r="U127" s="116"/>
      <c r="V127" s="116">
        <v>3706</v>
      </c>
      <c r="W127" s="116">
        <v>3671</v>
      </c>
      <c r="X127" s="116">
        <v>3874</v>
      </c>
      <c r="Y127" s="116">
        <v>4099</v>
      </c>
      <c r="Z127" s="116">
        <v>4052</v>
      </c>
      <c r="AB127" s="113" t="str">
        <f>TEXT(Z127,"###,###")</f>
        <v>4,052</v>
      </c>
      <c r="AD127" s="131">
        <f>Z127/$Z$7*100</f>
        <v>50.055589870290305</v>
      </c>
    </row>
    <row r="128" spans="19:32" x14ac:dyDescent="0.25">
      <c r="S128" s="105" t="s">
        <v>110</v>
      </c>
      <c r="T128" s="116"/>
      <c r="U128" s="116"/>
      <c r="V128" s="116">
        <v>3658</v>
      </c>
      <c r="W128" s="116">
        <v>3681</v>
      </c>
      <c r="X128" s="116">
        <v>3809</v>
      </c>
      <c r="Y128" s="116">
        <v>4050</v>
      </c>
      <c r="Z128" s="116">
        <v>4044</v>
      </c>
      <c r="AB128" s="113" t="str">
        <f>TEXT(Z128,"###,###")</f>
        <v>4,044</v>
      </c>
      <c r="AD128" s="131">
        <f>Z128/$Z$7*100</f>
        <v>49.956763434218651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BEE36B7-E929-4B65-9433-3F9CDFF662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F6909178-A265-42F6-8129-6E854B57EF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49A0A4FC-531B-4124-9726-CC48882BD2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6FADBA57-EEE0-45FB-945F-9F91BF8732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D63B9-370E-4DDD-BC68-0A1D644007FD}">
  <sheetPr codeName="Sheet9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Hindmarsh</v>
      </c>
      <c r="T1" s="103"/>
      <c r="U1" s="103"/>
      <c r="V1" s="103"/>
      <c r="W1" s="103"/>
      <c r="X1" s="103"/>
      <c r="Y1" s="104" t="str">
        <f>Y3</f>
        <v>8.30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142</v>
      </c>
      <c r="Y3" s="109" t="s">
        <v>143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8.30 Hindmarsh,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4049</v>
      </c>
      <c r="W4" s="112">
        <v>3859</v>
      </c>
      <c r="X4" s="112">
        <v>4030</v>
      </c>
      <c r="Y4" s="112">
        <v>4301</v>
      </c>
      <c r="Z4" s="112">
        <v>4274</v>
      </c>
      <c r="AB4" s="113" t="str">
        <f>TEXT(Z4,"###,###")</f>
        <v>4,274</v>
      </c>
      <c r="AD4" s="114">
        <f>Z4/Y4-1</f>
        <v>-6.2776098581724948E-3</v>
      </c>
      <c r="AF4" s="114">
        <f>Z4/V4-1</f>
        <v>5.5569276364534348E-2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2173</v>
      </c>
      <c r="W5" s="112">
        <v>2043</v>
      </c>
      <c r="X5" s="112">
        <v>2115</v>
      </c>
      <c r="Y5" s="112">
        <v>2289</v>
      </c>
      <c r="Z5" s="112">
        <v>2207</v>
      </c>
      <c r="AB5" s="113" t="str">
        <f>TEXT(Z5,"###,###")</f>
        <v>2,207</v>
      </c>
      <c r="AD5" s="114">
        <f t="shared" ref="AD5:AD9" si="0">Z5/Y5-1</f>
        <v>-3.5823503713411919E-2</v>
      </c>
      <c r="AF5" s="114">
        <f t="shared" ref="AF5:AF9" si="1">Z5/V5-1</f>
        <v>1.5646571560055333E-2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1877</v>
      </c>
      <c r="W6" s="112">
        <v>1819</v>
      </c>
      <c r="X6" s="112">
        <v>1915</v>
      </c>
      <c r="Y6" s="112">
        <v>2012</v>
      </c>
      <c r="Z6" s="112">
        <v>2064</v>
      </c>
      <c r="AB6" s="113" t="str">
        <f>TEXT(Z6,"###,###")</f>
        <v>2,064</v>
      </c>
      <c r="AD6" s="114">
        <f t="shared" si="0"/>
        <v>2.5844930417495027E-2</v>
      </c>
      <c r="AF6" s="114">
        <f t="shared" si="1"/>
        <v>9.9627064464571147E-2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2819</v>
      </c>
      <c r="W7" s="112">
        <v>2719</v>
      </c>
      <c r="X7" s="112">
        <v>2762</v>
      </c>
      <c r="Y7" s="112">
        <v>2921</v>
      </c>
      <c r="Z7" s="112">
        <v>2885</v>
      </c>
      <c r="AB7" s="113" t="str">
        <f>TEXT(Z7,"###,###")</f>
        <v>2,885</v>
      </c>
      <c r="AD7" s="114">
        <f t="shared" si="0"/>
        <v>-1.2324546388223223E-2</v>
      </c>
      <c r="AF7" s="114">
        <f t="shared" si="1"/>
        <v>2.3412557644554743E-2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4,274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2,885</v>
      </c>
      <c r="P8" s="71"/>
      <c r="S8" s="111" t="s">
        <v>87</v>
      </c>
      <c r="T8" s="112"/>
      <c r="U8" s="112"/>
      <c r="V8" s="112">
        <v>32310.74</v>
      </c>
      <c r="W8" s="112">
        <v>34776</v>
      </c>
      <c r="X8" s="112">
        <v>33798.36</v>
      </c>
      <c r="Y8" s="112">
        <v>35308</v>
      </c>
      <c r="Z8" s="112">
        <v>35541</v>
      </c>
      <c r="AB8" s="113" t="str">
        <f>TEXT(Z8,"$###,###")</f>
        <v>$35,541</v>
      </c>
      <c r="AD8" s="114">
        <f t="shared" si="0"/>
        <v>6.5990710320606993E-3</v>
      </c>
      <c r="AF8" s="114">
        <f t="shared" si="1"/>
        <v>9.997480713843121E-2</v>
      </c>
    </row>
    <row r="9" spans="1:32" x14ac:dyDescent="0.25">
      <c r="A9" s="32" t="s">
        <v>15</v>
      </c>
      <c r="B9" s="75"/>
      <c r="C9" s="76"/>
      <c r="D9" s="77">
        <f>AD104</f>
        <v>56.247075339260647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52.824956672443676</v>
      </c>
      <c r="P9" s="78" t="s">
        <v>88</v>
      </c>
      <c r="S9" s="111" t="s">
        <v>7</v>
      </c>
      <c r="T9" s="112"/>
      <c r="U9" s="112"/>
      <c r="V9" s="112">
        <v>122509756</v>
      </c>
      <c r="W9" s="112">
        <v>95561495</v>
      </c>
      <c r="X9" s="112">
        <v>126175180</v>
      </c>
      <c r="Y9" s="112">
        <v>154543641</v>
      </c>
      <c r="Z9" s="112">
        <v>159692645</v>
      </c>
      <c r="AB9" s="113" t="str">
        <f>TEXT(Z9/1000000,"$#,###.0")&amp;" mil"</f>
        <v>$159.7 mil</v>
      </c>
      <c r="AD9" s="114">
        <f t="shared" si="0"/>
        <v>3.3317475676660102E-2</v>
      </c>
      <c r="AF9" s="114">
        <f t="shared" si="1"/>
        <v>0.30350961600152071</v>
      </c>
    </row>
    <row r="10" spans="1:32" x14ac:dyDescent="0.25">
      <c r="A10" s="32" t="s">
        <v>18</v>
      </c>
      <c r="B10" s="75"/>
      <c r="C10" s="76"/>
      <c r="D10" s="77">
        <f>AD105</f>
        <v>22.414599906410857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47.036395147313691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81.178509532062392</v>
      </c>
      <c r="P11" s="78" t="s">
        <v>88</v>
      </c>
      <c r="S11" s="111" t="s">
        <v>30</v>
      </c>
      <c r="T11" s="116"/>
      <c r="U11" s="116"/>
      <c r="V11" s="116">
        <v>3102</v>
      </c>
      <c r="W11" s="116">
        <v>2964</v>
      </c>
      <c r="X11" s="116">
        <v>3099</v>
      </c>
      <c r="Y11" s="116">
        <v>3275</v>
      </c>
      <c r="Z11" s="116">
        <v>3333</v>
      </c>
    </row>
    <row r="12" spans="1:32" ht="28.5" customHeight="1" x14ac:dyDescent="0.25">
      <c r="A12" s="32" t="s">
        <v>20</v>
      </c>
      <c r="B12" s="76"/>
      <c r="C12" s="76"/>
      <c r="D12" s="77">
        <f>AD108</f>
        <v>16.097332709405709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32.790294627383012</v>
      </c>
      <c r="P12" s="78" t="s">
        <v>88</v>
      </c>
      <c r="S12" s="111" t="s">
        <v>31</v>
      </c>
      <c r="T12" s="116"/>
      <c r="U12" s="116"/>
      <c r="V12" s="116">
        <v>951</v>
      </c>
      <c r="W12" s="116">
        <v>895</v>
      </c>
      <c r="X12" s="116">
        <v>931</v>
      </c>
      <c r="Y12" s="116">
        <v>1025</v>
      </c>
      <c r="Z12" s="116">
        <v>944</v>
      </c>
    </row>
    <row r="13" spans="1:32" ht="15" customHeight="1" x14ac:dyDescent="0.25">
      <c r="A13" s="32" t="s">
        <v>21</v>
      </c>
      <c r="B13" s="76"/>
      <c r="C13" s="76"/>
      <c r="D13" s="77">
        <f>AD109</f>
        <v>14.272344408048665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44.8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17.150210575573233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16.574202496532596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31.118390266729058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83.425797503467408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776</v>
      </c>
      <c r="Z15" s="116">
        <v>773</v>
      </c>
      <c r="AB15" s="121">
        <f t="shared" ref="AB15:AB34" si="2">IF(Z15="np",0,Z15/$Z$34)</f>
        <v>0.18086102012166588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8</v>
      </c>
      <c r="Z16" s="116">
        <v>18</v>
      </c>
      <c r="AB16" s="121">
        <f t="shared" si="2"/>
        <v>4.2115114646700987E-3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223</v>
      </c>
      <c r="Z17" s="116">
        <v>139</v>
      </c>
      <c r="AB17" s="121">
        <f t="shared" si="2"/>
        <v>3.2522227421619095E-2</v>
      </c>
    </row>
    <row r="18" spans="1:28" x14ac:dyDescent="0.25">
      <c r="A18" s="67" t="str">
        <f>$S$1&amp;" ("&amp;$V$2&amp;" to "&amp;$Z$2&amp;")"</f>
        <v>Hindmarsh (2014-15 to 2018-19)</v>
      </c>
      <c r="B18" s="67"/>
      <c r="C18" s="67"/>
      <c r="D18" s="67"/>
      <c r="E18" s="67"/>
      <c r="F18" s="67"/>
      <c r="G18" s="67" t="str">
        <f>$S$1&amp;" ("&amp;$V$2&amp;" to "&amp;$Z$2&amp;")"</f>
        <v>Hindmarsh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29</v>
      </c>
      <c r="Z18" s="116">
        <v>36</v>
      </c>
      <c r="AB18" s="121">
        <f t="shared" si="2"/>
        <v>8.4230229293401973E-3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190</v>
      </c>
      <c r="Z19" s="116">
        <v>217</v>
      </c>
      <c r="AB19" s="121">
        <f t="shared" si="2"/>
        <v>5.0772110435189519E-2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134</v>
      </c>
      <c r="Z20" s="116">
        <v>100</v>
      </c>
      <c r="AB20" s="121">
        <f t="shared" si="2"/>
        <v>2.3397285914833879E-2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261</v>
      </c>
      <c r="Z21" s="116">
        <v>257</v>
      </c>
      <c r="AB21" s="121">
        <f t="shared" si="2"/>
        <v>6.0131024801123069E-2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91</v>
      </c>
      <c r="Z22" s="116">
        <v>68</v>
      </c>
      <c r="AB22" s="121">
        <f t="shared" si="2"/>
        <v>1.5910154422087038E-2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252</v>
      </c>
      <c r="Z23" s="116">
        <v>286</v>
      </c>
      <c r="AB23" s="121">
        <f t="shared" si="2"/>
        <v>6.6916237716424895E-2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12</v>
      </c>
      <c r="Z24" s="116">
        <v>17</v>
      </c>
      <c r="AB24" s="121">
        <f t="shared" si="2"/>
        <v>3.9775386055217596E-3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86</v>
      </c>
      <c r="Z25" s="116">
        <v>75</v>
      </c>
      <c r="AB25" s="121">
        <f t="shared" si="2"/>
        <v>1.7547964436125409E-2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48</v>
      </c>
      <c r="Z26" s="116">
        <v>54</v>
      </c>
      <c r="AB26" s="121">
        <f t="shared" si="2"/>
        <v>1.2634534394010294E-2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79</v>
      </c>
      <c r="Z27" s="116">
        <v>95</v>
      </c>
      <c r="AB27" s="121">
        <f t="shared" si="2"/>
        <v>2.2227421619092184E-2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173</v>
      </c>
      <c r="Z28" s="116">
        <v>198</v>
      </c>
      <c r="AB28" s="121">
        <f t="shared" si="2"/>
        <v>4.6326626111371082E-2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192</v>
      </c>
      <c r="Z29" s="116">
        <v>363</v>
      </c>
      <c r="AB29" s="121">
        <f t="shared" si="2"/>
        <v>8.4932147870846977E-2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273</v>
      </c>
      <c r="Z30" s="116">
        <v>147</v>
      </c>
      <c r="AB30" s="121">
        <f t="shared" si="2"/>
        <v>3.43940102948058E-2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592</v>
      </c>
      <c r="Z31" s="116">
        <v>615</v>
      </c>
      <c r="AB31" s="121">
        <f t="shared" si="2"/>
        <v>0.14389330837622835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46</v>
      </c>
      <c r="Z32" s="116">
        <v>42</v>
      </c>
      <c r="AB32" s="121">
        <f t="shared" si="2"/>
        <v>9.8268600842302285E-3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121</v>
      </c>
      <c r="Z33" s="116">
        <v>137</v>
      </c>
      <c r="AB33" s="121">
        <f t="shared" si="2"/>
        <v>3.2054281703322411E-2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4299</v>
      </c>
      <c r="Z34" s="124">
        <v>4274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2406</v>
      </c>
      <c r="AB37" s="136">
        <f>Z37/Z40*100</f>
        <v>83.425797503467408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478</v>
      </c>
      <c r="AB38" s="136">
        <f>Z38/Z40*100</f>
        <v>16.574202496532596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2884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5</v>
      </c>
      <c r="X44" s="116">
        <v>3</v>
      </c>
      <c r="Y44" s="116">
        <v>2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33</v>
      </c>
      <c r="X45" s="116">
        <v>44</v>
      </c>
      <c r="Y45" s="116">
        <v>63</v>
      </c>
      <c r="Z45" s="116">
        <v>73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167</v>
      </c>
      <c r="X46" s="116">
        <v>144</v>
      </c>
      <c r="Y46" s="116">
        <v>145</v>
      </c>
      <c r="Z46" s="116">
        <v>126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206</v>
      </c>
      <c r="X47" s="116">
        <v>213</v>
      </c>
      <c r="Y47" s="116">
        <v>223</v>
      </c>
      <c r="Z47" s="116">
        <v>236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168</v>
      </c>
      <c r="X48" s="116">
        <v>216</v>
      </c>
      <c r="Y48" s="116">
        <v>233</v>
      </c>
      <c r="Z48" s="116">
        <v>264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Hindmarsh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135</v>
      </c>
      <c r="X49" s="116">
        <v>154</v>
      </c>
      <c r="Y49" s="116">
        <v>159</v>
      </c>
      <c r="Z49" s="116">
        <v>192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165</v>
      </c>
      <c r="X50" s="116">
        <v>144</v>
      </c>
      <c r="Y50" s="116">
        <v>129</v>
      </c>
      <c r="Z50" s="116">
        <v>146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144</v>
      </c>
      <c r="X51" s="116">
        <v>152</v>
      </c>
      <c r="Y51" s="116">
        <v>158</v>
      </c>
      <c r="Z51" s="116">
        <v>149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179</v>
      </c>
      <c r="X52" s="116">
        <v>179</v>
      </c>
      <c r="Y52" s="116">
        <v>186</v>
      </c>
      <c r="Z52" s="116">
        <v>166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229</v>
      </c>
      <c r="X53" s="116">
        <v>209</v>
      </c>
      <c r="Y53" s="116">
        <v>200</v>
      </c>
      <c r="Z53" s="116">
        <v>181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238</v>
      </c>
      <c r="X54" s="116">
        <v>255</v>
      </c>
      <c r="Y54" s="116">
        <v>253</v>
      </c>
      <c r="Z54" s="116">
        <v>251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156</v>
      </c>
      <c r="X55" s="116">
        <v>183</v>
      </c>
      <c r="Y55" s="116">
        <v>199</v>
      </c>
      <c r="Z55" s="116">
        <v>189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98</v>
      </c>
      <c r="X56" s="116">
        <v>80</v>
      </c>
      <c r="Y56" s="116">
        <v>109</v>
      </c>
      <c r="Z56" s="116">
        <v>105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64</v>
      </c>
      <c r="X57" s="116">
        <v>66</v>
      </c>
      <c r="Y57" s="116">
        <v>67</v>
      </c>
      <c r="Z57" s="116">
        <v>54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33</v>
      </c>
      <c r="X58" s="116">
        <v>38</v>
      </c>
      <c r="Y58" s="116">
        <v>46</v>
      </c>
      <c r="Z58" s="116">
        <v>43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25</v>
      </c>
      <c r="X59" s="116">
        <v>21</v>
      </c>
      <c r="Y59" s="116">
        <v>21</v>
      </c>
      <c r="Z59" s="116">
        <v>14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11</v>
      </c>
      <c r="X60" s="116">
        <v>12</v>
      </c>
      <c r="Y60" s="116">
        <v>20</v>
      </c>
      <c r="Z60" s="116">
        <v>14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2044</v>
      </c>
      <c r="X61" s="116">
        <v>2115</v>
      </c>
      <c r="Y61" s="116">
        <v>2291</v>
      </c>
      <c r="Z61" s="116">
        <v>2211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Hindmarsh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36</v>
      </c>
      <c r="X64" s="116">
        <v>42</v>
      </c>
      <c r="Y64" s="116">
        <v>38</v>
      </c>
      <c r="Z64" s="116">
        <v>49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115</v>
      </c>
      <c r="X65" s="116">
        <v>127</v>
      </c>
      <c r="Y65" s="116">
        <v>156</v>
      </c>
      <c r="Z65" s="116">
        <v>138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187</v>
      </c>
      <c r="X66" s="116">
        <v>183</v>
      </c>
      <c r="Y66" s="116">
        <v>177</v>
      </c>
      <c r="Z66" s="116">
        <v>204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141</v>
      </c>
      <c r="X67" s="116">
        <v>172</v>
      </c>
      <c r="Y67" s="116">
        <v>174</v>
      </c>
      <c r="Z67" s="116">
        <v>224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134</v>
      </c>
      <c r="X68" s="116">
        <v>128</v>
      </c>
      <c r="Y68" s="116">
        <v>136</v>
      </c>
      <c r="Z68" s="116">
        <v>149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122</v>
      </c>
      <c r="X69" s="116">
        <v>127</v>
      </c>
      <c r="Y69" s="116">
        <v>144</v>
      </c>
      <c r="Z69" s="116">
        <v>160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157</v>
      </c>
      <c r="X70" s="116">
        <v>161</v>
      </c>
      <c r="Y70" s="116">
        <v>164</v>
      </c>
      <c r="Z70" s="116">
        <v>131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198</v>
      </c>
      <c r="X71" s="116">
        <v>219</v>
      </c>
      <c r="Y71" s="116">
        <v>207</v>
      </c>
      <c r="Z71" s="116">
        <v>205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220</v>
      </c>
      <c r="X72" s="116">
        <v>207</v>
      </c>
      <c r="Y72" s="116">
        <v>194</v>
      </c>
      <c r="Z72" s="116">
        <v>205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240</v>
      </c>
      <c r="X73" s="116">
        <v>251</v>
      </c>
      <c r="Y73" s="116">
        <v>258</v>
      </c>
      <c r="Z73" s="116">
        <v>242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124</v>
      </c>
      <c r="X74" s="116">
        <v>145</v>
      </c>
      <c r="Y74" s="116">
        <v>156</v>
      </c>
      <c r="Z74" s="116">
        <v>195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57</v>
      </c>
      <c r="X75" s="116">
        <v>58</v>
      </c>
      <c r="Y75" s="116">
        <v>70</v>
      </c>
      <c r="Z75" s="116">
        <v>80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42</v>
      </c>
      <c r="X76" s="116">
        <v>42</v>
      </c>
      <c r="Y76" s="116">
        <v>38</v>
      </c>
      <c r="Z76" s="116">
        <v>33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29</v>
      </c>
      <c r="X77" s="116">
        <v>28</v>
      </c>
      <c r="Y77" s="116">
        <v>31</v>
      </c>
      <c r="Z77" s="116">
        <v>22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11</v>
      </c>
      <c r="X78" s="116">
        <v>11</v>
      </c>
      <c r="Y78" s="116">
        <v>18</v>
      </c>
      <c r="Z78" s="116">
        <v>19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14</v>
      </c>
      <c r="X79" s="116">
        <v>13</v>
      </c>
      <c r="Y79" s="116">
        <v>12</v>
      </c>
      <c r="Z79" s="116">
        <v>14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1816</v>
      </c>
      <c r="X80" s="116">
        <v>1915</v>
      </c>
      <c r="Y80" s="116">
        <v>2011</v>
      </c>
      <c r="Z80" s="116">
        <v>2064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Hindmarsh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103</v>
      </c>
      <c r="X83" s="116">
        <v>111</v>
      </c>
      <c r="Y83" s="116">
        <v>120</v>
      </c>
      <c r="Z83" s="116">
        <v>121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98</v>
      </c>
      <c r="X84" s="116">
        <v>83</v>
      </c>
      <c r="Y84" s="116">
        <v>87</v>
      </c>
      <c r="Z84" s="116">
        <v>86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4,274</v>
      </c>
      <c r="D85" s="100">
        <f t="shared" ref="D85:D90" si="4">AD4</f>
        <v>-6.2776098581724948E-3</v>
      </c>
      <c r="E85" s="101">
        <f t="shared" ref="E85:E90" si="5">AD4</f>
        <v>-6.2776098581724948E-3</v>
      </c>
      <c r="F85" s="100">
        <f t="shared" ref="F85:F90" si="6">AF4</f>
        <v>5.5569276364534348E-2</v>
      </c>
      <c r="G85" s="101">
        <f t="shared" ref="G85:G90" si="7">AF4</f>
        <v>5.5569276364534348E-2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173</v>
      </c>
      <c r="X85" s="116">
        <v>189</v>
      </c>
      <c r="Y85" s="116">
        <v>184</v>
      </c>
      <c r="Z85" s="116">
        <v>196</v>
      </c>
    </row>
    <row r="86" spans="1:30" ht="15" customHeight="1" x14ac:dyDescent="0.25">
      <c r="A86" s="102" t="s">
        <v>4</v>
      </c>
      <c r="B86" s="51"/>
      <c r="C86" s="61" t="str">
        <f t="shared" si="3"/>
        <v>2,207</v>
      </c>
      <c r="D86" s="100">
        <f t="shared" si="4"/>
        <v>-3.5823503713411919E-2</v>
      </c>
      <c r="E86" s="101">
        <f t="shared" si="5"/>
        <v>-3.5823503713411919E-2</v>
      </c>
      <c r="F86" s="100">
        <f t="shared" si="6"/>
        <v>1.5646571560055333E-2</v>
      </c>
      <c r="G86" s="101">
        <f t="shared" si="7"/>
        <v>1.5646571560055333E-2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41</v>
      </c>
      <c r="X86" s="116">
        <v>42</v>
      </c>
      <c r="Y86" s="116">
        <v>44</v>
      </c>
      <c r="Z86" s="116">
        <v>41</v>
      </c>
    </row>
    <row r="87" spans="1:30" ht="15" customHeight="1" x14ac:dyDescent="0.25">
      <c r="A87" s="102" t="s">
        <v>5</v>
      </c>
      <c r="B87" s="51"/>
      <c r="C87" s="61" t="str">
        <f t="shared" si="3"/>
        <v>2,064</v>
      </c>
      <c r="D87" s="100">
        <f t="shared" si="4"/>
        <v>2.5844930417495027E-2</v>
      </c>
      <c r="E87" s="101">
        <f t="shared" si="5"/>
        <v>2.5844930417495027E-2</v>
      </c>
      <c r="F87" s="100">
        <f t="shared" si="6"/>
        <v>9.9627064464571147E-2</v>
      </c>
      <c r="G87" s="101">
        <f t="shared" si="7"/>
        <v>9.9627064464571147E-2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30</v>
      </c>
      <c r="X87" s="116">
        <v>31</v>
      </c>
      <c r="Y87" s="116">
        <v>33</v>
      </c>
      <c r="Z87" s="116">
        <v>28</v>
      </c>
    </row>
    <row r="88" spans="1:30" ht="15" customHeight="1" x14ac:dyDescent="0.25">
      <c r="A88" s="51" t="s">
        <v>6</v>
      </c>
      <c r="B88" s="51"/>
      <c r="C88" s="61" t="str">
        <f t="shared" si="3"/>
        <v>2,885</v>
      </c>
      <c r="D88" s="100">
        <f t="shared" si="4"/>
        <v>-1.2324546388223223E-2</v>
      </c>
      <c r="E88" s="101">
        <f t="shared" si="5"/>
        <v>-1.2324546388223223E-2</v>
      </c>
      <c r="F88" s="100">
        <f t="shared" si="6"/>
        <v>2.3412557644554743E-2</v>
      </c>
      <c r="G88" s="101">
        <f t="shared" si="7"/>
        <v>2.3412557644554743E-2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27</v>
      </c>
      <c r="X88" s="116">
        <v>29</v>
      </c>
      <c r="Y88" s="116">
        <v>34</v>
      </c>
      <c r="Z88" s="116">
        <v>31</v>
      </c>
    </row>
    <row r="89" spans="1:30" ht="15" customHeight="1" x14ac:dyDescent="0.25">
      <c r="A89" s="51" t="s">
        <v>102</v>
      </c>
      <c r="B89" s="51"/>
      <c r="C89" s="61" t="str">
        <f t="shared" si="3"/>
        <v>$35,541</v>
      </c>
      <c r="D89" s="100">
        <f t="shared" si="4"/>
        <v>6.5990710320606993E-3</v>
      </c>
      <c r="E89" s="101">
        <f t="shared" si="5"/>
        <v>6.5990710320606993E-3</v>
      </c>
      <c r="F89" s="100">
        <f t="shared" si="6"/>
        <v>9.997480713843121E-2</v>
      </c>
      <c r="G89" s="101">
        <f t="shared" si="7"/>
        <v>9.997480713843121E-2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187</v>
      </c>
      <c r="X89" s="116">
        <v>191</v>
      </c>
      <c r="Y89" s="116">
        <v>201</v>
      </c>
      <c r="Z89" s="116">
        <v>192</v>
      </c>
    </row>
    <row r="90" spans="1:30" ht="15" customHeight="1" x14ac:dyDescent="0.25">
      <c r="A90" s="51" t="s">
        <v>7</v>
      </c>
      <c r="B90" s="51"/>
      <c r="C90" s="61" t="str">
        <f t="shared" si="3"/>
        <v>$159.7 mil</v>
      </c>
      <c r="D90" s="100">
        <f t="shared" si="4"/>
        <v>3.3317475676660102E-2</v>
      </c>
      <c r="E90" s="101">
        <f t="shared" si="5"/>
        <v>3.3317475676660102E-2</v>
      </c>
      <c r="F90" s="100">
        <f t="shared" si="6"/>
        <v>0.30350961600152071</v>
      </c>
      <c r="G90" s="101">
        <f t="shared" si="7"/>
        <v>0.30350961600152071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298</v>
      </c>
      <c r="X90" s="116">
        <v>305</v>
      </c>
      <c r="Y90" s="116">
        <v>337</v>
      </c>
      <c r="Z90" s="116">
        <v>353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1459</v>
      </c>
      <c r="X91" s="116">
        <v>1476</v>
      </c>
      <c r="Y91" s="116">
        <v>1564</v>
      </c>
      <c r="Z91" s="116">
        <v>1529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65</v>
      </c>
      <c r="X93" s="116">
        <v>70</v>
      </c>
      <c r="Y93" s="116">
        <v>84</v>
      </c>
      <c r="Z93" s="116">
        <v>82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259</v>
      </c>
      <c r="X94" s="116">
        <v>250</v>
      </c>
      <c r="Y94" s="116">
        <v>264</v>
      </c>
      <c r="Z94" s="116">
        <v>252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36</v>
      </c>
      <c r="X95" s="116">
        <v>38</v>
      </c>
      <c r="Y95" s="116">
        <v>36</v>
      </c>
      <c r="Z95" s="116">
        <v>34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172</v>
      </c>
      <c r="X96" s="116">
        <v>169</v>
      </c>
      <c r="Y96" s="116">
        <v>198</v>
      </c>
      <c r="Z96" s="116">
        <v>209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167</v>
      </c>
      <c r="X97" s="116">
        <v>178</v>
      </c>
      <c r="Y97" s="116">
        <v>179</v>
      </c>
      <c r="Z97" s="116">
        <v>178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72</v>
      </c>
      <c r="X98" s="116">
        <v>85</v>
      </c>
      <c r="Y98" s="116">
        <v>85</v>
      </c>
      <c r="Z98" s="116">
        <v>91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13</v>
      </c>
      <c r="X99" s="116">
        <v>12</v>
      </c>
      <c r="Y99" s="116">
        <v>15</v>
      </c>
      <c r="Z99" s="116">
        <v>15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133</v>
      </c>
      <c r="X100" s="116">
        <v>155</v>
      </c>
      <c r="Y100" s="116">
        <v>177</v>
      </c>
      <c r="Z100" s="116">
        <v>176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1260</v>
      </c>
      <c r="X101" s="116">
        <v>1286</v>
      </c>
      <c r="Y101" s="116">
        <v>1353</v>
      </c>
      <c r="Z101" s="116">
        <v>1356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2086</v>
      </c>
      <c r="X104" s="116">
        <v>2301</v>
      </c>
      <c r="Y104" s="116">
        <v>2449</v>
      </c>
      <c r="Z104" s="116">
        <v>2404</v>
      </c>
      <c r="AB104" s="113" t="str">
        <f>TEXT(Z104,"###,###")</f>
        <v>2,404</v>
      </c>
      <c r="AD104" s="134">
        <f>Z104/($Z$4)*100</f>
        <v>56.247075339260647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926</v>
      </c>
      <c r="X105" s="116">
        <v>899</v>
      </c>
      <c r="Y105" s="116">
        <v>886</v>
      </c>
      <c r="Z105" s="116">
        <v>958</v>
      </c>
      <c r="AB105" s="113" t="str">
        <f>TEXT(Z105,"###,###")</f>
        <v>958</v>
      </c>
      <c r="AD105" s="134">
        <f>Z105/($Z$4)*100</f>
        <v>22.414599906410857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3012</v>
      </c>
      <c r="X106" s="124">
        <v>3200</v>
      </c>
      <c r="Y106" s="124">
        <v>3335</v>
      </c>
      <c r="Z106" s="124">
        <v>3362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672</v>
      </c>
      <c r="X108" s="116">
        <v>789</v>
      </c>
      <c r="Y108" s="116">
        <v>824</v>
      </c>
      <c r="Z108" s="116">
        <v>688</v>
      </c>
      <c r="AB108" s="113" t="str">
        <f>TEXT(Z108,"###,###")</f>
        <v>688</v>
      </c>
      <c r="AD108" s="134">
        <f>Z108/($Z$4)*100</f>
        <v>16.097332709405709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562</v>
      </c>
      <c r="X109" s="116">
        <v>610</v>
      </c>
      <c r="Y109" s="116">
        <v>620</v>
      </c>
      <c r="Z109" s="116">
        <v>610</v>
      </c>
      <c r="AB109" s="113" t="str">
        <f>TEXT(Z109,"###,###")</f>
        <v>610</v>
      </c>
      <c r="AD109" s="134">
        <f>Z109/($Z$4)*100</f>
        <v>14.272344408048665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533</v>
      </c>
      <c r="X110" s="116">
        <v>562</v>
      </c>
      <c r="Y110" s="116">
        <v>647</v>
      </c>
      <c r="Z110" s="116">
        <v>733</v>
      </c>
      <c r="AB110" s="113" t="str">
        <f>TEXT(Z110,"###,###")</f>
        <v>733</v>
      </c>
      <c r="AD110" s="134">
        <f>Z110/($Z$4)*100</f>
        <v>17.150210575573233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1244</v>
      </c>
      <c r="X111" s="116">
        <v>1239</v>
      </c>
      <c r="Y111" s="116">
        <v>1252</v>
      </c>
      <c r="Z111" s="116">
        <v>1330</v>
      </c>
      <c r="AB111" s="113" t="str">
        <f>TEXT(Z111,"###,###")</f>
        <v>1,330</v>
      </c>
      <c r="AD111" s="134">
        <f>Z111/($Z$4)*100</f>
        <v>31.118390266729058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3862</v>
      </c>
      <c r="X112" s="116">
        <v>4030</v>
      </c>
      <c r="Y112" s="116">
        <v>4299</v>
      </c>
      <c r="Z112" s="116">
        <v>4278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47.9</v>
      </c>
      <c r="W118" s="135">
        <v>47.38</v>
      </c>
      <c r="X118" s="135">
        <v>45.19</v>
      </c>
      <c r="Y118" s="135">
        <v>45.34</v>
      </c>
      <c r="Z118" s="135">
        <v>44.81</v>
      </c>
      <c r="AB118" s="113" t="str">
        <f>TEXT(Z118,"##.0")</f>
        <v>44.8</v>
      </c>
    </row>
    <row r="120" spans="19:32" x14ac:dyDescent="0.25">
      <c r="S120" s="105" t="s">
        <v>104</v>
      </c>
      <c r="T120" s="116"/>
      <c r="U120" s="116"/>
      <c r="V120" s="116">
        <v>1865</v>
      </c>
      <c r="W120" s="116">
        <v>1828</v>
      </c>
      <c r="X120" s="116">
        <v>1831</v>
      </c>
      <c r="Y120" s="116">
        <v>1898</v>
      </c>
      <c r="Z120" s="116">
        <v>1941</v>
      </c>
      <c r="AB120" s="113" t="str">
        <f>TEXT(Z120,"###,###")</f>
        <v>1,941</v>
      </c>
    </row>
    <row r="121" spans="19:32" x14ac:dyDescent="0.25">
      <c r="S121" s="105" t="s">
        <v>105</v>
      </c>
      <c r="T121" s="116"/>
      <c r="U121" s="116"/>
      <c r="V121" s="116">
        <v>584</v>
      </c>
      <c r="W121" s="116">
        <v>541</v>
      </c>
      <c r="X121" s="116">
        <v>533</v>
      </c>
      <c r="Y121" s="116">
        <v>582</v>
      </c>
      <c r="Z121" s="116">
        <v>545</v>
      </c>
      <c r="AB121" s="113" t="str">
        <f>TEXT(Z121,"###,###")</f>
        <v>545</v>
      </c>
    </row>
    <row r="122" spans="19:32" x14ac:dyDescent="0.25">
      <c r="S122" s="105" t="s">
        <v>106</v>
      </c>
      <c r="T122" s="116"/>
      <c r="U122" s="116"/>
      <c r="V122" s="116">
        <v>369</v>
      </c>
      <c r="W122" s="116">
        <v>350</v>
      </c>
      <c r="X122" s="116">
        <v>398</v>
      </c>
      <c r="Y122" s="116">
        <v>436</v>
      </c>
      <c r="Z122" s="116">
        <v>401</v>
      </c>
      <c r="AB122" s="113" t="str">
        <f>TEXT(Z122,"###,###")</f>
        <v>401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2234</v>
      </c>
      <c r="W124" s="116">
        <v>2178</v>
      </c>
      <c r="X124" s="116">
        <v>2229</v>
      </c>
      <c r="Y124" s="116">
        <v>2334</v>
      </c>
      <c r="Z124" s="116">
        <v>2342</v>
      </c>
      <c r="AB124" s="113" t="str">
        <f>TEXT(Z124,"###,###")</f>
        <v>2,342</v>
      </c>
      <c r="AD124" s="131">
        <f>Z124/$Z$7*100</f>
        <v>81.178509532062392</v>
      </c>
    </row>
    <row r="125" spans="19:32" x14ac:dyDescent="0.25">
      <c r="S125" s="105" t="s">
        <v>108</v>
      </c>
      <c r="T125" s="116"/>
      <c r="U125" s="116"/>
      <c r="V125" s="116">
        <v>953</v>
      </c>
      <c r="W125" s="116">
        <v>891</v>
      </c>
      <c r="X125" s="116">
        <v>931</v>
      </c>
      <c r="Y125" s="116">
        <v>1018</v>
      </c>
      <c r="Z125" s="116">
        <v>946</v>
      </c>
      <c r="AB125" s="113" t="str">
        <f>TEXT(Z125,"###,###")</f>
        <v>946</v>
      </c>
      <c r="AD125" s="131">
        <f>Z125/$Z$7*100</f>
        <v>32.790294627383012</v>
      </c>
    </row>
    <row r="127" spans="19:32" x14ac:dyDescent="0.25">
      <c r="S127" s="105" t="s">
        <v>109</v>
      </c>
      <c r="T127" s="116"/>
      <c r="U127" s="116"/>
      <c r="V127" s="116">
        <v>1534</v>
      </c>
      <c r="W127" s="116">
        <v>1463</v>
      </c>
      <c r="X127" s="116">
        <v>1476</v>
      </c>
      <c r="Y127" s="116">
        <v>1570</v>
      </c>
      <c r="Z127" s="116">
        <v>1524</v>
      </c>
      <c r="AB127" s="113" t="str">
        <f>TEXT(Z127,"###,###")</f>
        <v>1,524</v>
      </c>
      <c r="AD127" s="131">
        <f>Z127/$Z$7*100</f>
        <v>52.824956672443676</v>
      </c>
    </row>
    <row r="128" spans="19:32" x14ac:dyDescent="0.25">
      <c r="S128" s="105" t="s">
        <v>110</v>
      </c>
      <c r="T128" s="116"/>
      <c r="U128" s="116"/>
      <c r="V128" s="116">
        <v>1281</v>
      </c>
      <c r="W128" s="116">
        <v>1256</v>
      </c>
      <c r="X128" s="116">
        <v>1286</v>
      </c>
      <c r="Y128" s="116">
        <v>1353</v>
      </c>
      <c r="Z128" s="116">
        <v>1357</v>
      </c>
      <c r="AB128" s="113" t="str">
        <f>TEXT(Z128,"###,###")</f>
        <v>1,357</v>
      </c>
      <c r="AD128" s="131">
        <f>Z128/$Z$7*100</f>
        <v>47.036395147313691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5BFBE20-EBC2-4CC4-9E30-73BBF9BBA9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B2DE4145-5A78-4228-BB36-282016B6486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9AB7A7A4-79B8-4EFF-BFA4-93F2DAB8F3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F84D878E-FCC4-451D-AA6B-709443A141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A1218-4697-4667-ABAC-41ED756726A0}">
  <sheetPr codeName="Sheet9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Hobsons Bay</v>
      </c>
      <c r="T1" s="103"/>
      <c r="U1" s="103"/>
      <c r="V1" s="103"/>
      <c r="W1" s="103"/>
      <c r="X1" s="103"/>
      <c r="Y1" s="104" t="str">
        <f>Y3</f>
        <v>8.31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144</v>
      </c>
      <c r="Y3" s="109" t="s">
        <v>238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8.31 Hobsons Bay,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68063</v>
      </c>
      <c r="W4" s="112">
        <v>69099</v>
      </c>
      <c r="X4" s="112">
        <v>72214</v>
      </c>
      <c r="Y4" s="112">
        <v>74309</v>
      </c>
      <c r="Z4" s="112">
        <v>76255</v>
      </c>
      <c r="AB4" s="113" t="str">
        <f>TEXT(Z4,"###,###")</f>
        <v>76,255</v>
      </c>
      <c r="AD4" s="114">
        <f>Z4/Y4-1</f>
        <v>2.618794493264609E-2</v>
      </c>
      <c r="AF4" s="114">
        <f>Z4/V4-1</f>
        <v>0.12035907908849164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35733</v>
      </c>
      <c r="W5" s="112">
        <v>36142</v>
      </c>
      <c r="X5" s="112">
        <v>37772</v>
      </c>
      <c r="Y5" s="112">
        <v>38719</v>
      </c>
      <c r="Z5" s="112">
        <v>39556</v>
      </c>
      <c r="AB5" s="113" t="str">
        <f>TEXT(Z5,"###,###")</f>
        <v>39,556</v>
      </c>
      <c r="AD5" s="114">
        <f t="shared" ref="AD5:AD9" si="0">Z5/Y5-1</f>
        <v>2.1617293835068052E-2</v>
      </c>
      <c r="AF5" s="114">
        <f t="shared" ref="AF5:AF9" si="1">Z5/V5-1</f>
        <v>0.10698793832032005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32329</v>
      </c>
      <c r="W6" s="112">
        <v>32957</v>
      </c>
      <c r="X6" s="112">
        <v>34442</v>
      </c>
      <c r="Y6" s="112">
        <v>35590</v>
      </c>
      <c r="Z6" s="112">
        <v>36701</v>
      </c>
      <c r="AB6" s="113" t="str">
        <f>TEXT(Z6,"###,###")</f>
        <v>36,701</v>
      </c>
      <c r="AD6" s="114">
        <f t="shared" si="0"/>
        <v>3.1216633885922995E-2</v>
      </c>
      <c r="AF6" s="114">
        <f t="shared" si="1"/>
        <v>0.13523461907265921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49645</v>
      </c>
      <c r="W7" s="112">
        <v>50258</v>
      </c>
      <c r="X7" s="112">
        <v>51931</v>
      </c>
      <c r="Y7" s="112">
        <v>53073</v>
      </c>
      <c r="Z7" s="112">
        <v>54089</v>
      </c>
      <c r="AB7" s="113" t="str">
        <f>TEXT(Z7,"###,###")</f>
        <v>54,089</v>
      </c>
      <c r="AD7" s="114">
        <f t="shared" si="0"/>
        <v>1.9143443935711213E-2</v>
      </c>
      <c r="AF7" s="114">
        <f t="shared" si="1"/>
        <v>8.9515560479403788E-2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76,255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54,089</v>
      </c>
      <c r="P8" s="71"/>
      <c r="S8" s="111" t="s">
        <v>87</v>
      </c>
      <c r="T8" s="112"/>
      <c r="U8" s="112"/>
      <c r="V8" s="112">
        <v>47104</v>
      </c>
      <c r="W8" s="112">
        <v>48778</v>
      </c>
      <c r="X8" s="112">
        <v>49458</v>
      </c>
      <c r="Y8" s="112">
        <v>51533</v>
      </c>
      <c r="Z8" s="112">
        <v>52463.97</v>
      </c>
      <c r="AB8" s="113" t="str">
        <f>TEXT(Z8,"$###,###")</f>
        <v>$52,464</v>
      </c>
      <c r="AD8" s="114">
        <f t="shared" si="0"/>
        <v>1.8065511419866898E-2</v>
      </c>
      <c r="AF8" s="114">
        <f t="shared" si="1"/>
        <v>0.11379012398097821</v>
      </c>
    </row>
    <row r="9" spans="1:32" x14ac:dyDescent="0.25">
      <c r="A9" s="32" t="s">
        <v>15</v>
      </c>
      <c r="B9" s="75"/>
      <c r="C9" s="76"/>
      <c r="D9" s="77">
        <f>AD104</f>
        <v>77.694577404760352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52.210246075911925</v>
      </c>
      <c r="P9" s="78" t="s">
        <v>88</v>
      </c>
      <c r="S9" s="111" t="s">
        <v>7</v>
      </c>
      <c r="T9" s="112"/>
      <c r="U9" s="112"/>
      <c r="V9" s="112">
        <v>3011477590</v>
      </c>
      <c r="W9" s="112">
        <v>3185016746</v>
      </c>
      <c r="X9" s="112">
        <v>3367489275</v>
      </c>
      <c r="Y9" s="112">
        <v>3611387459</v>
      </c>
      <c r="Z9" s="112">
        <v>3809454395</v>
      </c>
      <c r="AB9" s="113" t="str">
        <f>TEXT(Z9/1000000,"$#,###.0")&amp;" mil"</f>
        <v>$3,809.5 mil</v>
      </c>
      <c r="AD9" s="114">
        <f t="shared" si="0"/>
        <v>5.4845108216343252E-2</v>
      </c>
      <c r="AF9" s="114">
        <f t="shared" si="1"/>
        <v>0.26497849681823471</v>
      </c>
    </row>
    <row r="10" spans="1:32" x14ac:dyDescent="0.25">
      <c r="A10" s="32" t="s">
        <v>18</v>
      </c>
      <c r="B10" s="75"/>
      <c r="C10" s="76"/>
      <c r="D10" s="77">
        <f>AD105</f>
        <v>15.883548619762639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47.797149143078997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94.122649706964438</v>
      </c>
      <c r="P11" s="78" t="s">
        <v>88</v>
      </c>
      <c r="S11" s="111" t="s">
        <v>30</v>
      </c>
      <c r="T11" s="116"/>
      <c r="U11" s="116"/>
      <c r="V11" s="116">
        <v>61954</v>
      </c>
      <c r="W11" s="116">
        <v>62715</v>
      </c>
      <c r="X11" s="116">
        <v>65594</v>
      </c>
      <c r="Y11" s="116">
        <v>67557</v>
      </c>
      <c r="Z11" s="116">
        <v>69253</v>
      </c>
    </row>
    <row r="12" spans="1:32" ht="28.5" customHeight="1" x14ac:dyDescent="0.25">
      <c r="A12" s="32" t="s">
        <v>20</v>
      </c>
      <c r="B12" s="76"/>
      <c r="C12" s="76"/>
      <c r="D12" s="77">
        <f>AD108</f>
        <v>13.622713264703954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12.952726062600528</v>
      </c>
      <c r="P12" s="78" t="s">
        <v>88</v>
      </c>
      <c r="S12" s="111" t="s">
        <v>31</v>
      </c>
      <c r="T12" s="116"/>
      <c r="U12" s="116"/>
      <c r="V12" s="116">
        <v>6107</v>
      </c>
      <c r="W12" s="116">
        <v>6383</v>
      </c>
      <c r="X12" s="116">
        <v>6620</v>
      </c>
      <c r="Y12" s="116">
        <v>6752</v>
      </c>
      <c r="Z12" s="116">
        <v>7004</v>
      </c>
    </row>
    <row r="13" spans="1:32" ht="15" customHeight="1" x14ac:dyDescent="0.25">
      <c r="A13" s="32" t="s">
        <v>21</v>
      </c>
      <c r="B13" s="76"/>
      <c r="C13" s="76"/>
      <c r="D13" s="77">
        <f>AD109</f>
        <v>11.685791095665857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40.8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22.112648350927806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15.942913131089052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46.151727755557012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84.057086868910943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268</v>
      </c>
      <c r="Z15" s="116">
        <v>309</v>
      </c>
      <c r="AB15" s="121">
        <f t="shared" ref="AB15:AB34" si="2">IF(Z15="np",0,Z15/$Z$34)</f>
        <v>4.0523527251744218E-3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127</v>
      </c>
      <c r="Z16" s="116">
        <v>142</v>
      </c>
      <c r="AB16" s="121">
        <f t="shared" si="2"/>
        <v>1.8622462361642972E-3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4103</v>
      </c>
      <c r="Z17" s="116">
        <v>4069</v>
      </c>
      <c r="AB17" s="121">
        <f t="shared" si="2"/>
        <v>5.3362534753186801E-2</v>
      </c>
    </row>
    <row r="18" spans="1:28" x14ac:dyDescent="0.25">
      <c r="A18" s="67" t="str">
        <f>$S$1&amp;" ("&amp;$V$2&amp;" to "&amp;$Z$2&amp;")"</f>
        <v>Hobsons Bay (2014-15 to 2018-19)</v>
      </c>
      <c r="B18" s="67"/>
      <c r="C18" s="67"/>
      <c r="D18" s="67"/>
      <c r="E18" s="67"/>
      <c r="F18" s="67"/>
      <c r="G18" s="67" t="str">
        <f>$S$1&amp;" ("&amp;$V$2&amp;" to "&amp;$Z$2&amp;")"</f>
        <v>Hobsons Bay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553</v>
      </c>
      <c r="Z18" s="116">
        <v>555</v>
      </c>
      <c r="AB18" s="121">
        <f t="shared" si="2"/>
        <v>7.2784976131773597E-3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4928</v>
      </c>
      <c r="Z19" s="116">
        <v>5203</v>
      </c>
      <c r="AB19" s="121">
        <f t="shared" si="2"/>
        <v>6.823427582227351E-2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3586</v>
      </c>
      <c r="Z20" s="116">
        <v>3297</v>
      </c>
      <c r="AB20" s="121">
        <f t="shared" si="2"/>
        <v>4.3238210145307661E-2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6021</v>
      </c>
      <c r="Z21" s="116">
        <v>5995</v>
      </c>
      <c r="AB21" s="121">
        <f t="shared" si="2"/>
        <v>7.8620888632429317E-2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4512</v>
      </c>
      <c r="Z22" s="116">
        <v>4657</v>
      </c>
      <c r="AB22" s="121">
        <f t="shared" si="2"/>
        <v>6.1073807900120652E-2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4034</v>
      </c>
      <c r="Z23" s="116">
        <v>4127</v>
      </c>
      <c r="AB23" s="121">
        <f t="shared" si="2"/>
        <v>5.4123170539789121E-2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1697</v>
      </c>
      <c r="Z24" s="116">
        <v>1731</v>
      </c>
      <c r="AB24" s="121">
        <f t="shared" si="2"/>
        <v>2.2701043907045061E-2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3634</v>
      </c>
      <c r="Z25" s="116">
        <v>3763</v>
      </c>
      <c r="AB25" s="121">
        <f t="shared" si="2"/>
        <v>4.9349525258353878E-2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1565</v>
      </c>
      <c r="Z26" s="116">
        <v>1585</v>
      </c>
      <c r="AB26" s="121">
        <f t="shared" si="2"/>
        <v>2.078634003042543E-2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6939</v>
      </c>
      <c r="Z27" s="116">
        <v>7391</v>
      </c>
      <c r="AB27" s="121">
        <f t="shared" si="2"/>
        <v>9.6928605151340289E-2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8548</v>
      </c>
      <c r="Z28" s="116">
        <v>8852</v>
      </c>
      <c r="AB28" s="121">
        <f t="shared" si="2"/>
        <v>0.11608875832765042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3894</v>
      </c>
      <c r="Z29" s="116">
        <v>6185</v>
      </c>
      <c r="AB29" s="121">
        <f t="shared" si="2"/>
        <v>8.1112626554057599E-2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5783</v>
      </c>
      <c r="Z30" s="116">
        <v>4291</v>
      </c>
      <c r="AB30" s="121">
        <f t="shared" si="2"/>
        <v>5.6273933798457743E-2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6800</v>
      </c>
      <c r="Z31" s="116">
        <v>7078</v>
      </c>
      <c r="AB31" s="121">
        <f t="shared" si="2"/>
        <v>9.2823794785710539E-2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1853</v>
      </c>
      <c r="Z32" s="116">
        <v>2094</v>
      </c>
      <c r="AB32" s="121">
        <f t="shared" si="2"/>
        <v>2.7461574778366468E-2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2365</v>
      </c>
      <c r="Z33" s="116">
        <v>2490</v>
      </c>
      <c r="AB33" s="121">
        <f t="shared" si="2"/>
        <v>3.2654881183444368E-2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74309</v>
      </c>
      <c r="Z34" s="124">
        <v>76252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45469</v>
      </c>
      <c r="AB37" s="136">
        <f>Z37/Z40*100</f>
        <v>84.057086868910943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8624</v>
      </c>
      <c r="AB38" s="136">
        <f>Z38/Z40*100</f>
        <v>15.942913131089052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54093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9</v>
      </c>
      <c r="X44" s="116">
        <v>8</v>
      </c>
      <c r="Y44" s="116">
        <v>10</v>
      </c>
      <c r="Z44" s="116">
        <v>6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421</v>
      </c>
      <c r="X45" s="116">
        <v>469</v>
      </c>
      <c r="Y45" s="116">
        <v>443</v>
      </c>
      <c r="Z45" s="116">
        <v>505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1694</v>
      </c>
      <c r="X46" s="116">
        <v>1676</v>
      </c>
      <c r="Y46" s="116">
        <v>1673</v>
      </c>
      <c r="Z46" s="116">
        <v>1800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3299</v>
      </c>
      <c r="X47" s="116">
        <v>3434</v>
      </c>
      <c r="Y47" s="116">
        <v>3555</v>
      </c>
      <c r="Z47" s="116">
        <v>3742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4671</v>
      </c>
      <c r="X48" s="116">
        <v>4906</v>
      </c>
      <c r="Y48" s="116">
        <v>5025</v>
      </c>
      <c r="Z48" s="116">
        <v>5162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Hobsons Bay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4735</v>
      </c>
      <c r="X49" s="116">
        <v>5104</v>
      </c>
      <c r="Y49" s="116">
        <v>5127</v>
      </c>
      <c r="Z49" s="116">
        <v>5173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4346</v>
      </c>
      <c r="X50" s="116">
        <v>4494</v>
      </c>
      <c r="Y50" s="116">
        <v>4717</v>
      </c>
      <c r="Z50" s="116">
        <v>4922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4005</v>
      </c>
      <c r="X51" s="116">
        <v>4121</v>
      </c>
      <c r="Y51" s="116">
        <v>4213</v>
      </c>
      <c r="Z51" s="116">
        <v>4168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3750</v>
      </c>
      <c r="X52" s="116">
        <v>3941</v>
      </c>
      <c r="Y52" s="116">
        <v>3976</v>
      </c>
      <c r="Z52" s="116">
        <v>3879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3238</v>
      </c>
      <c r="X53" s="116">
        <v>3298</v>
      </c>
      <c r="Y53" s="116">
        <v>3374</v>
      </c>
      <c r="Z53" s="116">
        <v>3409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2850</v>
      </c>
      <c r="X54" s="116">
        <v>2942</v>
      </c>
      <c r="Y54" s="116">
        <v>2973</v>
      </c>
      <c r="Z54" s="116">
        <v>3062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1830</v>
      </c>
      <c r="X55" s="116">
        <v>1966</v>
      </c>
      <c r="Y55" s="116">
        <v>2051</v>
      </c>
      <c r="Z55" s="116">
        <v>2160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807</v>
      </c>
      <c r="X56" s="116">
        <v>907</v>
      </c>
      <c r="Y56" s="116">
        <v>935</v>
      </c>
      <c r="Z56" s="116">
        <v>939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278</v>
      </c>
      <c r="X57" s="116">
        <v>286</v>
      </c>
      <c r="Y57" s="116">
        <v>350</v>
      </c>
      <c r="Z57" s="116">
        <v>354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98</v>
      </c>
      <c r="X58" s="116">
        <v>112</v>
      </c>
      <c r="Y58" s="116">
        <v>133</v>
      </c>
      <c r="Z58" s="116">
        <v>151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57</v>
      </c>
      <c r="X59" s="116">
        <v>62</v>
      </c>
      <c r="Y59" s="116">
        <v>63</v>
      </c>
      <c r="Z59" s="116">
        <v>71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53</v>
      </c>
      <c r="X60" s="116">
        <v>49</v>
      </c>
      <c r="Y60" s="116">
        <v>40</v>
      </c>
      <c r="Z60" s="116">
        <v>37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36142</v>
      </c>
      <c r="X61" s="116">
        <v>37772</v>
      </c>
      <c r="Y61" s="116">
        <v>38719</v>
      </c>
      <c r="Z61" s="116">
        <v>39553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17</v>
      </c>
      <c r="X63" s="116">
        <v>13</v>
      </c>
      <c r="Y63" s="116">
        <v>16</v>
      </c>
      <c r="Z63" s="116">
        <v>7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Hobsons Bay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482</v>
      </c>
      <c r="X64" s="116">
        <v>516</v>
      </c>
      <c r="Y64" s="116">
        <v>560</v>
      </c>
      <c r="Z64" s="116">
        <v>600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1572</v>
      </c>
      <c r="X65" s="116">
        <v>1675</v>
      </c>
      <c r="Y65" s="116">
        <v>1703</v>
      </c>
      <c r="Z65" s="116">
        <v>1781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3159</v>
      </c>
      <c r="X66" s="116">
        <v>3183</v>
      </c>
      <c r="Y66" s="116">
        <v>3175</v>
      </c>
      <c r="Z66" s="116">
        <v>3352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4138</v>
      </c>
      <c r="X67" s="116">
        <v>4435</v>
      </c>
      <c r="Y67" s="116">
        <v>4560</v>
      </c>
      <c r="Z67" s="116">
        <v>4518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4086</v>
      </c>
      <c r="X68" s="116">
        <v>4256</v>
      </c>
      <c r="Y68" s="116">
        <v>4475</v>
      </c>
      <c r="Z68" s="116">
        <v>4691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3731</v>
      </c>
      <c r="X69" s="116">
        <v>4020</v>
      </c>
      <c r="Y69" s="116">
        <v>4239</v>
      </c>
      <c r="Z69" s="116">
        <v>4361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3680</v>
      </c>
      <c r="X70" s="116">
        <v>3708</v>
      </c>
      <c r="Y70" s="116">
        <v>3728</v>
      </c>
      <c r="Z70" s="116">
        <v>3921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3703</v>
      </c>
      <c r="X71" s="116">
        <v>3819</v>
      </c>
      <c r="Y71" s="116">
        <v>3929</v>
      </c>
      <c r="Z71" s="116">
        <v>3903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3208</v>
      </c>
      <c r="X72" s="116">
        <v>3308</v>
      </c>
      <c r="Y72" s="116">
        <v>3341</v>
      </c>
      <c r="Z72" s="116">
        <v>3481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2594</v>
      </c>
      <c r="X73" s="116">
        <v>2760</v>
      </c>
      <c r="Y73" s="116">
        <v>2843</v>
      </c>
      <c r="Z73" s="116">
        <v>2982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1543</v>
      </c>
      <c r="X74" s="116">
        <v>1603</v>
      </c>
      <c r="Y74" s="116">
        <v>1745</v>
      </c>
      <c r="Z74" s="116">
        <v>1828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601</v>
      </c>
      <c r="X75" s="116">
        <v>665</v>
      </c>
      <c r="Y75" s="116">
        <v>711</v>
      </c>
      <c r="Z75" s="116">
        <v>757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189</v>
      </c>
      <c r="X76" s="116">
        <v>249</v>
      </c>
      <c r="Y76" s="116">
        <v>263</v>
      </c>
      <c r="Z76" s="116">
        <v>261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106</v>
      </c>
      <c r="X77" s="116">
        <v>109</v>
      </c>
      <c r="Y77" s="116">
        <v>107</v>
      </c>
      <c r="Z77" s="116">
        <v>108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73</v>
      </c>
      <c r="X78" s="116">
        <v>59</v>
      </c>
      <c r="Y78" s="116">
        <v>56</v>
      </c>
      <c r="Z78" s="116">
        <v>70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55</v>
      </c>
      <c r="X79" s="116">
        <v>64</v>
      </c>
      <c r="Y79" s="116">
        <v>94</v>
      </c>
      <c r="Z79" s="116">
        <v>68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32957</v>
      </c>
      <c r="X80" s="116">
        <v>34442</v>
      </c>
      <c r="Y80" s="116">
        <v>35590</v>
      </c>
      <c r="Z80" s="116">
        <v>36700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Hobsons Bay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3654</v>
      </c>
      <c r="X83" s="116">
        <v>3865</v>
      </c>
      <c r="Y83" s="116">
        <v>4017</v>
      </c>
      <c r="Z83" s="116">
        <v>4137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4588</v>
      </c>
      <c r="X84" s="116">
        <v>4783</v>
      </c>
      <c r="Y84" s="116">
        <v>5048</v>
      </c>
      <c r="Z84" s="116">
        <v>5154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76,255</v>
      </c>
      <c r="D85" s="100">
        <f t="shared" ref="D85:D90" si="4">AD4</f>
        <v>2.618794493264609E-2</v>
      </c>
      <c r="E85" s="101">
        <f t="shared" ref="E85:E90" si="5">AD4</f>
        <v>2.618794493264609E-2</v>
      </c>
      <c r="F85" s="100">
        <f t="shared" ref="F85:F90" si="6">AF4</f>
        <v>0.12035907908849164</v>
      </c>
      <c r="G85" s="101">
        <f t="shared" ref="G85:G90" si="7">AF4</f>
        <v>0.12035907908849164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4104</v>
      </c>
      <c r="X85" s="116">
        <v>4206</v>
      </c>
      <c r="Y85" s="116">
        <v>4283</v>
      </c>
      <c r="Z85" s="116">
        <v>4279</v>
      </c>
    </row>
    <row r="86" spans="1:30" ht="15" customHeight="1" x14ac:dyDescent="0.25">
      <c r="A86" s="102" t="s">
        <v>4</v>
      </c>
      <c r="B86" s="51"/>
      <c r="C86" s="61" t="str">
        <f t="shared" si="3"/>
        <v>39,556</v>
      </c>
      <c r="D86" s="100">
        <f t="shared" si="4"/>
        <v>2.1617293835068052E-2</v>
      </c>
      <c r="E86" s="101">
        <f t="shared" si="5"/>
        <v>2.1617293835068052E-2</v>
      </c>
      <c r="F86" s="100">
        <f t="shared" si="6"/>
        <v>0.10698793832032005</v>
      </c>
      <c r="G86" s="101">
        <f t="shared" si="7"/>
        <v>0.10698793832032005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1323</v>
      </c>
      <c r="X86" s="116">
        <v>1416</v>
      </c>
      <c r="Y86" s="116">
        <v>1467</v>
      </c>
      <c r="Z86" s="116">
        <v>1535</v>
      </c>
    </row>
    <row r="87" spans="1:30" ht="15" customHeight="1" x14ac:dyDescent="0.25">
      <c r="A87" s="102" t="s">
        <v>5</v>
      </c>
      <c r="B87" s="51"/>
      <c r="C87" s="61" t="str">
        <f t="shared" si="3"/>
        <v>36,701</v>
      </c>
      <c r="D87" s="100">
        <f t="shared" si="4"/>
        <v>3.1216633885922995E-2</v>
      </c>
      <c r="E87" s="101">
        <f t="shared" si="5"/>
        <v>3.1216633885922995E-2</v>
      </c>
      <c r="F87" s="100">
        <f t="shared" si="6"/>
        <v>0.13523461907265921</v>
      </c>
      <c r="G87" s="101">
        <f t="shared" si="7"/>
        <v>0.13523461907265921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1720</v>
      </c>
      <c r="X87" s="116">
        <v>1795</v>
      </c>
      <c r="Y87" s="116">
        <v>1787</v>
      </c>
      <c r="Z87" s="116">
        <v>1848</v>
      </c>
    </row>
    <row r="88" spans="1:30" ht="15" customHeight="1" x14ac:dyDescent="0.25">
      <c r="A88" s="51" t="s">
        <v>6</v>
      </c>
      <c r="B88" s="51"/>
      <c r="C88" s="61" t="str">
        <f t="shared" si="3"/>
        <v>54,089</v>
      </c>
      <c r="D88" s="100">
        <f t="shared" si="4"/>
        <v>1.9143443935711213E-2</v>
      </c>
      <c r="E88" s="101">
        <f t="shared" si="5"/>
        <v>1.9143443935711213E-2</v>
      </c>
      <c r="F88" s="100">
        <f t="shared" si="6"/>
        <v>8.9515560479403788E-2</v>
      </c>
      <c r="G88" s="101">
        <f t="shared" si="7"/>
        <v>8.9515560479403788E-2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1307</v>
      </c>
      <c r="X88" s="116">
        <v>1370</v>
      </c>
      <c r="Y88" s="116">
        <v>1409</v>
      </c>
      <c r="Z88" s="116">
        <v>1456</v>
      </c>
    </row>
    <row r="89" spans="1:30" ht="15" customHeight="1" x14ac:dyDescent="0.25">
      <c r="A89" s="51" t="s">
        <v>102</v>
      </c>
      <c r="B89" s="51"/>
      <c r="C89" s="61" t="str">
        <f t="shared" si="3"/>
        <v>$52,464</v>
      </c>
      <c r="D89" s="100">
        <f t="shared" si="4"/>
        <v>1.8065511419866898E-2</v>
      </c>
      <c r="E89" s="101">
        <f t="shared" si="5"/>
        <v>1.8065511419866898E-2</v>
      </c>
      <c r="F89" s="100">
        <f t="shared" si="6"/>
        <v>0.11379012398097821</v>
      </c>
      <c r="G89" s="101">
        <f t="shared" si="7"/>
        <v>0.11379012398097821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2148</v>
      </c>
      <c r="X89" s="116">
        <v>2191</v>
      </c>
      <c r="Y89" s="116">
        <v>2267</v>
      </c>
      <c r="Z89" s="116">
        <v>2241</v>
      </c>
    </row>
    <row r="90" spans="1:30" ht="15" customHeight="1" x14ac:dyDescent="0.25">
      <c r="A90" s="51" t="s">
        <v>7</v>
      </c>
      <c r="B90" s="51"/>
      <c r="C90" s="61" t="str">
        <f t="shared" si="3"/>
        <v>$3,809.5 mil</v>
      </c>
      <c r="D90" s="100">
        <f t="shared" si="4"/>
        <v>5.4845108216343252E-2</v>
      </c>
      <c r="E90" s="101">
        <f t="shared" si="5"/>
        <v>5.4845108216343252E-2</v>
      </c>
      <c r="F90" s="100">
        <f t="shared" si="6"/>
        <v>0.26497849681823471</v>
      </c>
      <c r="G90" s="101">
        <f t="shared" si="7"/>
        <v>0.26497849681823471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2319</v>
      </c>
      <c r="X90" s="116">
        <v>2379</v>
      </c>
      <c r="Y90" s="116">
        <v>2482</v>
      </c>
      <c r="Z90" s="116">
        <v>2609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26435</v>
      </c>
      <c r="X91" s="116">
        <v>27240</v>
      </c>
      <c r="Y91" s="116">
        <v>27743</v>
      </c>
      <c r="Z91" s="116">
        <v>28237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2596</v>
      </c>
      <c r="X93" s="116">
        <v>2805</v>
      </c>
      <c r="Y93" s="116">
        <v>2922</v>
      </c>
      <c r="Z93" s="116">
        <v>3058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5793</v>
      </c>
      <c r="X94" s="116">
        <v>6094</v>
      </c>
      <c r="Y94" s="116">
        <v>6284</v>
      </c>
      <c r="Z94" s="116">
        <v>6618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673</v>
      </c>
      <c r="X95" s="116">
        <v>698</v>
      </c>
      <c r="Y95" s="116">
        <v>759</v>
      </c>
      <c r="Z95" s="116">
        <v>783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2375</v>
      </c>
      <c r="X96" s="116">
        <v>2606</v>
      </c>
      <c r="Y96" s="116">
        <v>2710</v>
      </c>
      <c r="Z96" s="116">
        <v>2856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4414</v>
      </c>
      <c r="X97" s="116">
        <v>4775</v>
      </c>
      <c r="Y97" s="116">
        <v>4897</v>
      </c>
      <c r="Z97" s="116">
        <v>4897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2043</v>
      </c>
      <c r="X98" s="116">
        <v>2107</v>
      </c>
      <c r="Y98" s="116">
        <v>2210</v>
      </c>
      <c r="Z98" s="116">
        <v>2163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296</v>
      </c>
      <c r="X99" s="116">
        <v>296</v>
      </c>
      <c r="Y99" s="116">
        <v>330</v>
      </c>
      <c r="Z99" s="116">
        <v>367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1061</v>
      </c>
      <c r="X100" s="116">
        <v>1135</v>
      </c>
      <c r="Y100" s="116">
        <v>1175</v>
      </c>
      <c r="Z100" s="116">
        <v>1167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23823</v>
      </c>
      <c r="X101" s="116">
        <v>24691</v>
      </c>
      <c r="Y101" s="116">
        <v>25330</v>
      </c>
      <c r="Z101" s="116">
        <v>25851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51776</v>
      </c>
      <c r="X104" s="116">
        <v>55766</v>
      </c>
      <c r="Y104" s="116">
        <v>58069</v>
      </c>
      <c r="Z104" s="116">
        <v>59246</v>
      </c>
      <c r="AB104" s="113" t="str">
        <f>TEXT(Z104,"###,###")</f>
        <v>59,246</v>
      </c>
      <c r="AD104" s="134">
        <f>Z104/($Z$4)*100</f>
        <v>77.694577404760352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11403</v>
      </c>
      <c r="X105" s="116">
        <v>11366</v>
      </c>
      <c r="Y105" s="116">
        <v>11208</v>
      </c>
      <c r="Z105" s="116">
        <v>12112</v>
      </c>
      <c r="AB105" s="113" t="str">
        <f>TEXT(Z105,"###,###")</f>
        <v>12,112</v>
      </c>
      <c r="AD105" s="134">
        <f>Z105/($Z$4)*100</f>
        <v>15.883548619762639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63179</v>
      </c>
      <c r="X106" s="124">
        <v>67132</v>
      </c>
      <c r="Y106" s="124">
        <v>69277</v>
      </c>
      <c r="Z106" s="124">
        <v>71358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8717</v>
      </c>
      <c r="X108" s="116">
        <v>9605</v>
      </c>
      <c r="Y108" s="116">
        <v>11642</v>
      </c>
      <c r="Z108" s="116">
        <v>10388</v>
      </c>
      <c r="AB108" s="113" t="str">
        <f>TEXT(Z108,"###,###")</f>
        <v>10,388</v>
      </c>
      <c r="AD108" s="134">
        <f>Z108/($Z$4)*100</f>
        <v>13.622713264703954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8434</v>
      </c>
      <c r="X109" s="116">
        <v>9033</v>
      </c>
      <c r="Y109" s="116">
        <v>9236</v>
      </c>
      <c r="Z109" s="116">
        <v>8911</v>
      </c>
      <c r="AB109" s="113" t="str">
        <f>TEXT(Z109,"###,###")</f>
        <v>8,911</v>
      </c>
      <c r="AD109" s="134">
        <f>Z109/($Z$4)*100</f>
        <v>11.685791095665857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14840</v>
      </c>
      <c r="X110" s="116">
        <v>15436</v>
      </c>
      <c r="Y110" s="116">
        <v>14955</v>
      </c>
      <c r="Z110" s="116">
        <v>16862</v>
      </c>
      <c r="AB110" s="113" t="str">
        <f>TEXT(Z110,"###,###")</f>
        <v>16,862</v>
      </c>
      <c r="AD110" s="134">
        <f>Z110/($Z$4)*100</f>
        <v>22.112648350927806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31186</v>
      </c>
      <c r="X111" s="116">
        <v>33058</v>
      </c>
      <c r="Y111" s="116">
        <v>33442</v>
      </c>
      <c r="Z111" s="116">
        <v>35193</v>
      </c>
      <c r="AB111" s="113" t="str">
        <f>TEXT(Z111,"###,###")</f>
        <v>35,193</v>
      </c>
      <c r="AD111" s="134">
        <f>Z111/($Z$4)*100</f>
        <v>46.151727755557012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69099</v>
      </c>
      <c r="X112" s="116">
        <v>72214</v>
      </c>
      <c r="Y112" s="116">
        <v>74309</v>
      </c>
      <c r="Z112" s="116">
        <v>76249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40.549999999999997</v>
      </c>
      <c r="W118" s="135">
        <v>40.68</v>
      </c>
      <c r="X118" s="135">
        <v>40.67</v>
      </c>
      <c r="Y118" s="135">
        <v>40.79</v>
      </c>
      <c r="Z118" s="135">
        <v>40.76</v>
      </c>
      <c r="AB118" s="113" t="str">
        <f>TEXT(Z118,"##.0")</f>
        <v>40.8</v>
      </c>
    </row>
    <row r="120" spans="19:32" x14ac:dyDescent="0.25">
      <c r="S120" s="105" t="s">
        <v>104</v>
      </c>
      <c r="T120" s="116"/>
      <c r="U120" s="116"/>
      <c r="V120" s="116">
        <v>43536</v>
      </c>
      <c r="W120" s="116">
        <v>43874</v>
      </c>
      <c r="X120" s="116">
        <v>45311</v>
      </c>
      <c r="Y120" s="116">
        <v>46321</v>
      </c>
      <c r="Z120" s="116">
        <v>47090</v>
      </c>
      <c r="AB120" s="113" t="str">
        <f>TEXT(Z120,"###,###")</f>
        <v>47,090</v>
      </c>
    </row>
    <row r="121" spans="19:32" x14ac:dyDescent="0.25">
      <c r="S121" s="105" t="s">
        <v>105</v>
      </c>
      <c r="T121" s="116"/>
      <c r="U121" s="116"/>
      <c r="V121" s="116">
        <v>3028</v>
      </c>
      <c r="W121" s="116">
        <v>3031</v>
      </c>
      <c r="X121" s="116">
        <v>3109</v>
      </c>
      <c r="Y121" s="116">
        <v>3186</v>
      </c>
      <c r="Z121" s="116">
        <v>3186</v>
      </c>
      <c r="AB121" s="113" t="str">
        <f>TEXT(Z121,"###,###")</f>
        <v>3,186</v>
      </c>
    </row>
    <row r="122" spans="19:32" x14ac:dyDescent="0.25">
      <c r="S122" s="105" t="s">
        <v>106</v>
      </c>
      <c r="T122" s="116"/>
      <c r="U122" s="116"/>
      <c r="V122" s="116">
        <v>3084</v>
      </c>
      <c r="W122" s="116">
        <v>3357</v>
      </c>
      <c r="X122" s="116">
        <v>3511</v>
      </c>
      <c r="Y122" s="116">
        <v>3565</v>
      </c>
      <c r="Z122" s="116">
        <v>3820</v>
      </c>
      <c r="AB122" s="113" t="str">
        <f>TEXT(Z122,"###,###")</f>
        <v>3,820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46620</v>
      </c>
      <c r="W124" s="116">
        <v>47231</v>
      </c>
      <c r="X124" s="116">
        <v>48822</v>
      </c>
      <c r="Y124" s="116">
        <v>49886</v>
      </c>
      <c r="Z124" s="116">
        <v>50910</v>
      </c>
      <c r="AB124" s="113" t="str">
        <f>TEXT(Z124,"###,###")</f>
        <v>50,910</v>
      </c>
      <c r="AD124" s="131">
        <f>Z124/$Z$7*100</f>
        <v>94.122649706964438</v>
      </c>
    </row>
    <row r="125" spans="19:32" x14ac:dyDescent="0.25">
      <c r="S125" s="105" t="s">
        <v>108</v>
      </c>
      <c r="T125" s="116"/>
      <c r="U125" s="116"/>
      <c r="V125" s="116">
        <v>6112</v>
      </c>
      <c r="W125" s="116">
        <v>6388</v>
      </c>
      <c r="X125" s="116">
        <v>6620</v>
      </c>
      <c r="Y125" s="116">
        <v>6751</v>
      </c>
      <c r="Z125" s="116">
        <v>7006</v>
      </c>
      <c r="AB125" s="113" t="str">
        <f>TEXT(Z125,"###,###")</f>
        <v>7,006</v>
      </c>
      <c r="AD125" s="131">
        <f>Z125/$Z$7*100</f>
        <v>12.952726062600528</v>
      </c>
    </row>
    <row r="127" spans="19:32" x14ac:dyDescent="0.25">
      <c r="S127" s="105" t="s">
        <v>109</v>
      </c>
      <c r="T127" s="116"/>
      <c r="U127" s="116"/>
      <c r="V127" s="116">
        <v>26251</v>
      </c>
      <c r="W127" s="116">
        <v>26435</v>
      </c>
      <c r="X127" s="116">
        <v>27240</v>
      </c>
      <c r="Y127" s="116">
        <v>27743</v>
      </c>
      <c r="Z127" s="116">
        <v>28240</v>
      </c>
      <c r="AB127" s="113" t="str">
        <f>TEXT(Z127,"###,###")</f>
        <v>28,240</v>
      </c>
      <c r="AD127" s="131">
        <f>Z127/$Z$7*100</f>
        <v>52.210246075911925</v>
      </c>
    </row>
    <row r="128" spans="19:32" x14ac:dyDescent="0.25">
      <c r="S128" s="105" t="s">
        <v>110</v>
      </c>
      <c r="T128" s="116"/>
      <c r="U128" s="116"/>
      <c r="V128" s="116">
        <v>23393</v>
      </c>
      <c r="W128" s="116">
        <v>23823</v>
      </c>
      <c r="X128" s="116">
        <v>24691</v>
      </c>
      <c r="Y128" s="116">
        <v>25330</v>
      </c>
      <c r="Z128" s="116">
        <v>25853</v>
      </c>
      <c r="AB128" s="113" t="str">
        <f>TEXT(Z128,"###,###")</f>
        <v>25,853</v>
      </c>
      <c r="AD128" s="131">
        <f>Z128/$Z$7*100</f>
        <v>47.797149143078997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02A20A5-3F4A-444F-8D8D-BDDEBD6AE7B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3050EFD1-71BA-4F7B-9AB2-E42D54AFC3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B9D3549A-3DF2-432D-B3CF-644F58725F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0E0802CD-4521-42C3-8912-291BB80618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5D002-303D-4805-A933-4A6206D848DC}">
  <sheetPr codeName="Sheet9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Horsham</v>
      </c>
      <c r="T1" s="103"/>
      <c r="U1" s="103"/>
      <c r="V1" s="103"/>
      <c r="W1" s="103"/>
      <c r="X1" s="103"/>
      <c r="Y1" s="104" t="str">
        <f>Y3</f>
        <v>8.32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145</v>
      </c>
      <c r="Y3" s="109" t="s">
        <v>239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8.32 Horsham,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15758</v>
      </c>
      <c r="W4" s="112">
        <v>15701</v>
      </c>
      <c r="X4" s="112">
        <v>16370</v>
      </c>
      <c r="Y4" s="112">
        <v>16795</v>
      </c>
      <c r="Z4" s="112">
        <v>16617</v>
      </c>
      <c r="AB4" s="113" t="str">
        <f>TEXT(Z4,"###,###")</f>
        <v>16,617</v>
      </c>
      <c r="AD4" s="114">
        <f>Z4/Y4-1</f>
        <v>-1.0598392378684096E-2</v>
      </c>
      <c r="AF4" s="114">
        <f>Z4/V4-1</f>
        <v>5.4511993907856438E-2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7928</v>
      </c>
      <c r="W5" s="112">
        <v>7977</v>
      </c>
      <c r="X5" s="112">
        <v>8237</v>
      </c>
      <c r="Y5" s="112">
        <v>8448</v>
      </c>
      <c r="Z5" s="112">
        <v>8262</v>
      </c>
      <c r="AB5" s="113" t="str">
        <f>TEXT(Z5,"###,###")</f>
        <v>8,262</v>
      </c>
      <c r="AD5" s="114">
        <f t="shared" ref="AD5:AD9" si="0">Z5/Y5-1</f>
        <v>-2.2017045454545414E-2</v>
      </c>
      <c r="AF5" s="114">
        <f t="shared" ref="AF5:AF9" si="1">Z5/V5-1</f>
        <v>4.2129162462159364E-2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7830</v>
      </c>
      <c r="W6" s="112">
        <v>7728</v>
      </c>
      <c r="X6" s="112">
        <v>8133</v>
      </c>
      <c r="Y6" s="112">
        <v>8348</v>
      </c>
      <c r="Z6" s="112">
        <v>8350</v>
      </c>
      <c r="AB6" s="113" t="str">
        <f>TEXT(Z6,"###,###")</f>
        <v>8,350</v>
      </c>
      <c r="AD6" s="114">
        <f t="shared" si="0"/>
        <v>2.3957834211785212E-4</v>
      </c>
      <c r="AF6" s="114">
        <f t="shared" si="1"/>
        <v>6.6411238825031971E-2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11009</v>
      </c>
      <c r="W7" s="112">
        <v>10918</v>
      </c>
      <c r="X7" s="112">
        <v>11099</v>
      </c>
      <c r="Y7" s="112">
        <v>11356</v>
      </c>
      <c r="Z7" s="112">
        <v>11338</v>
      </c>
      <c r="AB7" s="113" t="str">
        <f>TEXT(Z7,"###,###")</f>
        <v>11,338</v>
      </c>
      <c r="AD7" s="114">
        <f t="shared" si="0"/>
        <v>-1.5850651637900892E-3</v>
      </c>
      <c r="AF7" s="114">
        <f t="shared" si="1"/>
        <v>2.98846398401309E-2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16,617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11,338</v>
      </c>
      <c r="P8" s="71"/>
      <c r="S8" s="111" t="s">
        <v>87</v>
      </c>
      <c r="T8" s="112"/>
      <c r="U8" s="112"/>
      <c r="V8" s="112">
        <v>32509.33</v>
      </c>
      <c r="W8" s="112">
        <v>33590.25</v>
      </c>
      <c r="X8" s="112">
        <v>33431</v>
      </c>
      <c r="Y8" s="112">
        <v>35933.32</v>
      </c>
      <c r="Z8" s="112">
        <v>36623</v>
      </c>
      <c r="AB8" s="113" t="str">
        <f>TEXT(Z8,"$###,###")</f>
        <v>$36,623</v>
      </c>
      <c r="AD8" s="114">
        <f t="shared" si="0"/>
        <v>1.9193328086578143E-2</v>
      </c>
      <c r="AF8" s="114">
        <f t="shared" si="1"/>
        <v>0.12653813535991043</v>
      </c>
    </row>
    <row r="9" spans="1:32" x14ac:dyDescent="0.25">
      <c r="A9" s="32" t="s">
        <v>15</v>
      </c>
      <c r="B9" s="75"/>
      <c r="C9" s="76"/>
      <c r="D9" s="77">
        <f>AD104</f>
        <v>65.420954444243847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50.855530075851121</v>
      </c>
      <c r="P9" s="78" t="s">
        <v>88</v>
      </c>
      <c r="S9" s="111" t="s">
        <v>7</v>
      </c>
      <c r="T9" s="112"/>
      <c r="U9" s="112"/>
      <c r="V9" s="112">
        <v>465084599</v>
      </c>
      <c r="W9" s="112">
        <v>454422569</v>
      </c>
      <c r="X9" s="112">
        <v>511000537</v>
      </c>
      <c r="Y9" s="112">
        <v>557727646</v>
      </c>
      <c r="Z9" s="112">
        <v>585280732</v>
      </c>
      <c r="AB9" s="113" t="str">
        <f>TEXT(Z9/1000000,"$#,###.0")&amp;" mil"</f>
        <v>$585.3 mil</v>
      </c>
      <c r="AD9" s="114">
        <f t="shared" si="0"/>
        <v>4.9402403122042804E-2</v>
      </c>
      <c r="AF9" s="114">
        <f t="shared" si="1"/>
        <v>0.25843928880560507</v>
      </c>
    </row>
    <row r="10" spans="1:32" x14ac:dyDescent="0.25">
      <c r="A10" s="32" t="s">
        <v>18</v>
      </c>
      <c r="B10" s="75"/>
      <c r="C10" s="76"/>
      <c r="D10" s="77">
        <f>AD105</f>
        <v>21.869170126978396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49.162109719527251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89.407302875286646</v>
      </c>
      <c r="P11" s="78" t="s">
        <v>88</v>
      </c>
      <c r="S11" s="111" t="s">
        <v>30</v>
      </c>
      <c r="T11" s="116"/>
      <c r="U11" s="116"/>
      <c r="V11" s="116">
        <v>13513</v>
      </c>
      <c r="W11" s="116">
        <v>13443</v>
      </c>
      <c r="X11" s="116">
        <v>14031</v>
      </c>
      <c r="Y11" s="116">
        <v>14435</v>
      </c>
      <c r="Z11" s="116">
        <v>14283</v>
      </c>
    </row>
    <row r="12" spans="1:32" ht="28.5" customHeight="1" x14ac:dyDescent="0.25">
      <c r="A12" s="32" t="s">
        <v>20</v>
      </c>
      <c r="B12" s="76"/>
      <c r="C12" s="76"/>
      <c r="D12" s="77">
        <f>AD108</f>
        <v>14.737918998615877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20.585641206562002</v>
      </c>
      <c r="P12" s="78" t="s">
        <v>88</v>
      </c>
      <c r="S12" s="111" t="s">
        <v>31</v>
      </c>
      <c r="T12" s="116"/>
      <c r="U12" s="116"/>
      <c r="V12" s="116">
        <v>2244</v>
      </c>
      <c r="W12" s="116">
        <v>2260</v>
      </c>
      <c r="X12" s="116">
        <v>2339</v>
      </c>
      <c r="Y12" s="116">
        <v>2359</v>
      </c>
      <c r="Z12" s="116">
        <v>2337</v>
      </c>
    </row>
    <row r="13" spans="1:32" ht="15" customHeight="1" x14ac:dyDescent="0.25">
      <c r="A13" s="32" t="s">
        <v>21</v>
      </c>
      <c r="B13" s="76"/>
      <c r="C13" s="76"/>
      <c r="D13" s="77">
        <f>AD109</f>
        <v>17.331648311969669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42.7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22.356622735752545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18.775906164564777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32.918095925859056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81.224093835435212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1139</v>
      </c>
      <c r="Z15" s="116">
        <v>1288</v>
      </c>
      <c r="AB15" s="121">
        <f t="shared" ref="AB15:AB34" si="2">IF(Z15="np",0,Z15/$Z$34)</f>
        <v>7.752964545837597E-2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69</v>
      </c>
      <c r="Z16" s="116">
        <v>75</v>
      </c>
      <c r="AB16" s="121">
        <f t="shared" si="2"/>
        <v>4.5145368085234457E-3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775</v>
      </c>
      <c r="Z17" s="116">
        <v>573</v>
      </c>
      <c r="AB17" s="121">
        <f t="shared" si="2"/>
        <v>3.4491061217119125E-2</v>
      </c>
    </row>
    <row r="18" spans="1:28" x14ac:dyDescent="0.25">
      <c r="A18" s="67" t="str">
        <f>$S$1&amp;" ("&amp;$V$2&amp;" to "&amp;$Z$2&amp;")"</f>
        <v>Horsham (2014-15 to 2018-19)</v>
      </c>
      <c r="B18" s="67"/>
      <c r="C18" s="67"/>
      <c r="D18" s="67"/>
      <c r="E18" s="67"/>
      <c r="F18" s="67"/>
      <c r="G18" s="67" t="str">
        <f>$S$1&amp;" ("&amp;$V$2&amp;" to "&amp;$Z$2&amp;")"</f>
        <v>Horsham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182</v>
      </c>
      <c r="Z18" s="116">
        <v>179</v>
      </c>
      <c r="AB18" s="121">
        <f t="shared" si="2"/>
        <v>1.0774694516342623E-2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1116</v>
      </c>
      <c r="Z19" s="116">
        <v>1145</v>
      </c>
      <c r="AB19" s="121">
        <f t="shared" si="2"/>
        <v>6.8921928610124597E-2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641</v>
      </c>
      <c r="Z20" s="116">
        <v>548</v>
      </c>
      <c r="AB20" s="121">
        <f t="shared" si="2"/>
        <v>3.2986215614277975E-2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1730</v>
      </c>
      <c r="Z21" s="116">
        <v>1609</v>
      </c>
      <c r="AB21" s="121">
        <f t="shared" si="2"/>
        <v>9.6851862998856314E-2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1135</v>
      </c>
      <c r="Z22" s="116">
        <v>1157</v>
      </c>
      <c r="AB22" s="121">
        <f t="shared" si="2"/>
        <v>6.9644254499488356E-2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671</v>
      </c>
      <c r="Z23" s="116">
        <v>711</v>
      </c>
      <c r="AB23" s="121">
        <f t="shared" si="2"/>
        <v>4.2797808944802264E-2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121</v>
      </c>
      <c r="Z24" s="116">
        <v>121</v>
      </c>
      <c r="AB24" s="121">
        <f t="shared" si="2"/>
        <v>7.283452717751159E-3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513</v>
      </c>
      <c r="Z25" s="116">
        <v>499</v>
      </c>
      <c r="AB25" s="121">
        <f t="shared" si="2"/>
        <v>3.0036718232709324E-2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195</v>
      </c>
      <c r="Z26" s="116">
        <v>213</v>
      </c>
      <c r="AB26" s="121">
        <f t="shared" si="2"/>
        <v>1.2821284536206585E-2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612</v>
      </c>
      <c r="Z27" s="116">
        <v>636</v>
      </c>
      <c r="AB27" s="121">
        <f t="shared" si="2"/>
        <v>3.8283272136278815E-2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1053</v>
      </c>
      <c r="Z28" s="116">
        <v>1034</v>
      </c>
      <c r="AB28" s="121">
        <f t="shared" si="2"/>
        <v>6.2240414133509898E-2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829</v>
      </c>
      <c r="Z29" s="116">
        <v>1383</v>
      </c>
      <c r="AB29" s="121">
        <f t="shared" si="2"/>
        <v>8.3248058749172335E-2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1142</v>
      </c>
      <c r="Z30" s="116">
        <v>812</v>
      </c>
      <c r="AB30" s="121">
        <f t="shared" si="2"/>
        <v>4.8877385180280501E-2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2423</v>
      </c>
      <c r="Z31" s="116">
        <v>2382</v>
      </c>
      <c r="AB31" s="121">
        <f t="shared" si="2"/>
        <v>0.14338168903870463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329</v>
      </c>
      <c r="Z32" s="116">
        <v>286</v>
      </c>
      <c r="AB32" s="121">
        <f t="shared" si="2"/>
        <v>1.721543369650274E-2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592</v>
      </c>
      <c r="Z33" s="116">
        <v>602</v>
      </c>
      <c r="AB33" s="121">
        <f t="shared" si="2"/>
        <v>3.6236682116414856E-2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16795</v>
      </c>
      <c r="Z34" s="124">
        <v>16613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9210</v>
      </c>
      <c r="AB37" s="136">
        <f>Z37/Z40*100</f>
        <v>81.224093835435212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2129</v>
      </c>
      <c r="AB38" s="136">
        <f>Z38/Z40*100</f>
        <v>18.775906164564777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11339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14</v>
      </c>
      <c r="X44" s="116">
        <v>18</v>
      </c>
      <c r="Y44" s="116">
        <v>15</v>
      </c>
      <c r="Z44" s="116">
        <v>11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195</v>
      </c>
      <c r="X45" s="116">
        <v>242</v>
      </c>
      <c r="Y45" s="116">
        <v>222</v>
      </c>
      <c r="Z45" s="116">
        <v>227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556</v>
      </c>
      <c r="X46" s="116">
        <v>593</v>
      </c>
      <c r="Y46" s="116">
        <v>593</v>
      </c>
      <c r="Z46" s="116">
        <v>539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802</v>
      </c>
      <c r="X47" s="116">
        <v>839</v>
      </c>
      <c r="Y47" s="116">
        <v>798</v>
      </c>
      <c r="Z47" s="116">
        <v>801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883</v>
      </c>
      <c r="X48" s="116">
        <v>916</v>
      </c>
      <c r="Y48" s="116">
        <v>953</v>
      </c>
      <c r="Z48" s="116">
        <v>971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Horsham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724</v>
      </c>
      <c r="X49" s="116">
        <v>799</v>
      </c>
      <c r="Y49" s="116">
        <v>790</v>
      </c>
      <c r="Z49" s="116">
        <v>803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634</v>
      </c>
      <c r="X50" s="116">
        <v>645</v>
      </c>
      <c r="Y50" s="116">
        <v>648</v>
      </c>
      <c r="Z50" s="116">
        <v>664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668</v>
      </c>
      <c r="X51" s="116">
        <v>653</v>
      </c>
      <c r="Y51" s="116">
        <v>699</v>
      </c>
      <c r="Z51" s="116">
        <v>652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742</v>
      </c>
      <c r="X52" s="116">
        <v>663</v>
      </c>
      <c r="Y52" s="116">
        <v>689</v>
      </c>
      <c r="Z52" s="116">
        <v>679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761</v>
      </c>
      <c r="X53" s="116">
        <v>777</v>
      </c>
      <c r="Y53" s="116">
        <v>774</v>
      </c>
      <c r="Z53" s="116">
        <v>752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765</v>
      </c>
      <c r="X54" s="116">
        <v>773</v>
      </c>
      <c r="Y54" s="116">
        <v>763</v>
      </c>
      <c r="Z54" s="116">
        <v>759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581</v>
      </c>
      <c r="X55" s="116">
        <v>632</v>
      </c>
      <c r="Y55" s="116">
        <v>635</v>
      </c>
      <c r="Z55" s="116">
        <v>655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330</v>
      </c>
      <c r="X56" s="116">
        <v>354</v>
      </c>
      <c r="Y56" s="116">
        <v>346</v>
      </c>
      <c r="Z56" s="116">
        <v>381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164</v>
      </c>
      <c r="X57" s="116">
        <v>156</v>
      </c>
      <c r="Y57" s="116">
        <v>192</v>
      </c>
      <c r="Z57" s="116">
        <v>177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94</v>
      </c>
      <c r="X58" s="116">
        <v>106</v>
      </c>
      <c r="Y58" s="116">
        <v>96</v>
      </c>
      <c r="Z58" s="116">
        <v>102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49</v>
      </c>
      <c r="X59" s="116">
        <v>46</v>
      </c>
      <c r="Y59" s="116">
        <v>53</v>
      </c>
      <c r="Z59" s="116">
        <v>61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22</v>
      </c>
      <c r="X60" s="116">
        <v>25</v>
      </c>
      <c r="Y60" s="116">
        <v>25</v>
      </c>
      <c r="Z60" s="116">
        <v>22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7977</v>
      </c>
      <c r="X61" s="116">
        <v>8237</v>
      </c>
      <c r="Y61" s="116">
        <v>8450</v>
      </c>
      <c r="Z61" s="116">
        <v>8263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17</v>
      </c>
      <c r="X63" s="116">
        <v>18</v>
      </c>
      <c r="Y63" s="116">
        <v>28</v>
      </c>
      <c r="Z63" s="116">
        <v>27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Horsham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299</v>
      </c>
      <c r="X64" s="116">
        <v>337</v>
      </c>
      <c r="Y64" s="116">
        <v>253</v>
      </c>
      <c r="Z64" s="116">
        <v>246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583</v>
      </c>
      <c r="X65" s="116">
        <v>650</v>
      </c>
      <c r="Y65" s="116">
        <v>639</v>
      </c>
      <c r="Z65" s="116">
        <v>643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758</v>
      </c>
      <c r="X66" s="116">
        <v>803</v>
      </c>
      <c r="Y66" s="116">
        <v>769</v>
      </c>
      <c r="Z66" s="116">
        <v>815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743</v>
      </c>
      <c r="X67" s="116">
        <v>841</v>
      </c>
      <c r="Y67" s="116">
        <v>874</v>
      </c>
      <c r="Z67" s="116">
        <v>848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654</v>
      </c>
      <c r="X68" s="116">
        <v>687</v>
      </c>
      <c r="Y68" s="116">
        <v>714</v>
      </c>
      <c r="Z68" s="116">
        <v>746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583</v>
      </c>
      <c r="X69" s="116">
        <v>625</v>
      </c>
      <c r="Y69" s="116">
        <v>660</v>
      </c>
      <c r="Z69" s="116">
        <v>656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770</v>
      </c>
      <c r="X70" s="116">
        <v>733</v>
      </c>
      <c r="Y70" s="116">
        <v>785</v>
      </c>
      <c r="Z70" s="116">
        <v>789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738</v>
      </c>
      <c r="X71" s="116">
        <v>796</v>
      </c>
      <c r="Y71" s="116">
        <v>816</v>
      </c>
      <c r="Z71" s="116">
        <v>827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764</v>
      </c>
      <c r="X72" s="116">
        <v>790</v>
      </c>
      <c r="Y72" s="116">
        <v>824</v>
      </c>
      <c r="Z72" s="116">
        <v>805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814</v>
      </c>
      <c r="X73" s="116">
        <v>820</v>
      </c>
      <c r="Y73" s="116">
        <v>829</v>
      </c>
      <c r="Z73" s="116">
        <v>754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481</v>
      </c>
      <c r="X74" s="116">
        <v>519</v>
      </c>
      <c r="Y74" s="116">
        <v>568</v>
      </c>
      <c r="Z74" s="116">
        <v>645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251</v>
      </c>
      <c r="X75" s="116">
        <v>242</v>
      </c>
      <c r="Y75" s="116">
        <v>263</v>
      </c>
      <c r="Z75" s="116">
        <v>263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107</v>
      </c>
      <c r="X76" s="116">
        <v>108</v>
      </c>
      <c r="Y76" s="116">
        <v>130</v>
      </c>
      <c r="Z76" s="116">
        <v>136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71</v>
      </c>
      <c r="X77" s="116">
        <v>80</v>
      </c>
      <c r="Y77" s="116">
        <v>74</v>
      </c>
      <c r="Z77" s="116">
        <v>69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38</v>
      </c>
      <c r="X78" s="116">
        <v>44</v>
      </c>
      <c r="Y78" s="116">
        <v>48</v>
      </c>
      <c r="Z78" s="116">
        <v>41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39</v>
      </c>
      <c r="X79" s="116">
        <v>40</v>
      </c>
      <c r="Y79" s="116">
        <v>44</v>
      </c>
      <c r="Z79" s="116">
        <v>40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7728</v>
      </c>
      <c r="X80" s="116">
        <v>8133</v>
      </c>
      <c r="Y80" s="116">
        <v>8343</v>
      </c>
      <c r="Z80" s="116">
        <v>8350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Horsham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591</v>
      </c>
      <c r="X83" s="116">
        <v>589</v>
      </c>
      <c r="Y83" s="116">
        <v>640</v>
      </c>
      <c r="Z83" s="116">
        <v>669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575</v>
      </c>
      <c r="X84" s="116">
        <v>556</v>
      </c>
      <c r="Y84" s="116">
        <v>586</v>
      </c>
      <c r="Z84" s="116">
        <v>566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16,617</v>
      </c>
      <c r="D85" s="100">
        <f t="shared" ref="D85:D90" si="4">AD4</f>
        <v>-1.0598392378684096E-2</v>
      </c>
      <c r="E85" s="101">
        <f t="shared" ref="E85:E90" si="5">AD4</f>
        <v>-1.0598392378684096E-2</v>
      </c>
      <c r="F85" s="100">
        <f t="shared" ref="F85:F90" si="6">AF4</f>
        <v>5.4511993907856438E-2</v>
      </c>
      <c r="G85" s="101">
        <f t="shared" ref="G85:G90" si="7">AF4</f>
        <v>5.4511993907856438E-2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984</v>
      </c>
      <c r="X85" s="116">
        <v>995</v>
      </c>
      <c r="Y85" s="116">
        <v>999</v>
      </c>
      <c r="Z85" s="116">
        <v>986</v>
      </c>
    </row>
    <row r="86" spans="1:30" ht="15" customHeight="1" x14ac:dyDescent="0.25">
      <c r="A86" s="102" t="s">
        <v>4</v>
      </c>
      <c r="B86" s="51"/>
      <c r="C86" s="61" t="str">
        <f t="shared" si="3"/>
        <v>8,262</v>
      </c>
      <c r="D86" s="100">
        <f t="shared" si="4"/>
        <v>-2.2017045454545414E-2</v>
      </c>
      <c r="E86" s="101">
        <f t="shared" si="5"/>
        <v>-2.2017045454545414E-2</v>
      </c>
      <c r="F86" s="100">
        <f t="shared" si="6"/>
        <v>4.2129162462159364E-2</v>
      </c>
      <c r="G86" s="101">
        <f t="shared" si="7"/>
        <v>4.2129162462159364E-2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257</v>
      </c>
      <c r="X86" s="116">
        <v>284</v>
      </c>
      <c r="Y86" s="116">
        <v>289</v>
      </c>
      <c r="Z86" s="116">
        <v>328</v>
      </c>
    </row>
    <row r="87" spans="1:30" ht="15" customHeight="1" x14ac:dyDescent="0.25">
      <c r="A87" s="102" t="s">
        <v>5</v>
      </c>
      <c r="B87" s="51"/>
      <c r="C87" s="61" t="str">
        <f t="shared" si="3"/>
        <v>8,350</v>
      </c>
      <c r="D87" s="100">
        <f t="shared" si="4"/>
        <v>2.3957834211785212E-4</v>
      </c>
      <c r="E87" s="101">
        <f t="shared" si="5"/>
        <v>2.3957834211785212E-4</v>
      </c>
      <c r="F87" s="100">
        <f t="shared" si="6"/>
        <v>6.6411238825031971E-2</v>
      </c>
      <c r="G87" s="101">
        <f t="shared" si="7"/>
        <v>6.6411238825031971E-2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237</v>
      </c>
      <c r="X87" s="116">
        <v>245</v>
      </c>
      <c r="Y87" s="116">
        <v>235</v>
      </c>
      <c r="Z87" s="116">
        <v>236</v>
      </c>
    </row>
    <row r="88" spans="1:30" ht="15" customHeight="1" x14ac:dyDescent="0.25">
      <c r="A88" s="51" t="s">
        <v>6</v>
      </c>
      <c r="B88" s="51"/>
      <c r="C88" s="61" t="str">
        <f t="shared" si="3"/>
        <v>11,338</v>
      </c>
      <c r="D88" s="100">
        <f t="shared" si="4"/>
        <v>-1.5850651637900892E-3</v>
      </c>
      <c r="E88" s="101">
        <f t="shared" si="5"/>
        <v>-1.5850651637900892E-3</v>
      </c>
      <c r="F88" s="100">
        <f t="shared" si="6"/>
        <v>2.98846398401309E-2</v>
      </c>
      <c r="G88" s="101">
        <f t="shared" si="7"/>
        <v>2.98846398401309E-2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333</v>
      </c>
      <c r="X88" s="116">
        <v>369</v>
      </c>
      <c r="Y88" s="116">
        <v>379</v>
      </c>
      <c r="Z88" s="116">
        <v>356</v>
      </c>
    </row>
    <row r="89" spans="1:30" ht="15" customHeight="1" x14ac:dyDescent="0.25">
      <c r="A89" s="51" t="s">
        <v>102</v>
      </c>
      <c r="B89" s="51"/>
      <c r="C89" s="61" t="str">
        <f t="shared" si="3"/>
        <v>$36,623</v>
      </c>
      <c r="D89" s="100">
        <f t="shared" si="4"/>
        <v>1.9193328086578143E-2</v>
      </c>
      <c r="E89" s="101">
        <f t="shared" si="5"/>
        <v>1.9193328086578143E-2</v>
      </c>
      <c r="F89" s="100">
        <f t="shared" si="6"/>
        <v>0.12653813535991043</v>
      </c>
      <c r="G89" s="101">
        <f t="shared" si="7"/>
        <v>0.12653813535991043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514</v>
      </c>
      <c r="X89" s="116">
        <v>524</v>
      </c>
      <c r="Y89" s="116">
        <v>573</v>
      </c>
      <c r="Z89" s="116">
        <v>581</v>
      </c>
    </row>
    <row r="90" spans="1:30" ht="15" customHeight="1" x14ac:dyDescent="0.25">
      <c r="A90" s="51" t="s">
        <v>7</v>
      </c>
      <c r="B90" s="51"/>
      <c r="C90" s="61" t="str">
        <f t="shared" si="3"/>
        <v>$585.3 mil</v>
      </c>
      <c r="D90" s="100">
        <f t="shared" si="4"/>
        <v>4.9402403122042804E-2</v>
      </c>
      <c r="E90" s="101">
        <f t="shared" si="5"/>
        <v>4.9402403122042804E-2</v>
      </c>
      <c r="F90" s="100">
        <f t="shared" si="6"/>
        <v>0.25843928880560507</v>
      </c>
      <c r="G90" s="101">
        <f t="shared" si="7"/>
        <v>0.25843928880560507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738</v>
      </c>
      <c r="X90" s="116">
        <v>801</v>
      </c>
      <c r="Y90" s="116">
        <v>824</v>
      </c>
      <c r="Z90" s="116">
        <v>829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5621</v>
      </c>
      <c r="X91" s="116">
        <v>5691</v>
      </c>
      <c r="Y91" s="116">
        <v>5841</v>
      </c>
      <c r="Z91" s="116">
        <v>5769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356</v>
      </c>
      <c r="X93" s="116">
        <v>380</v>
      </c>
      <c r="Y93" s="116">
        <v>398</v>
      </c>
      <c r="Z93" s="116">
        <v>422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1143</v>
      </c>
      <c r="X94" s="116">
        <v>1182</v>
      </c>
      <c r="Y94" s="116">
        <v>1225</v>
      </c>
      <c r="Z94" s="116">
        <v>1261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160</v>
      </c>
      <c r="X95" s="116">
        <v>174</v>
      </c>
      <c r="Y95" s="116">
        <v>178</v>
      </c>
      <c r="Z95" s="116">
        <v>168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669</v>
      </c>
      <c r="X96" s="116">
        <v>729</v>
      </c>
      <c r="Y96" s="116">
        <v>767</v>
      </c>
      <c r="Z96" s="116">
        <v>816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836</v>
      </c>
      <c r="X97" s="116">
        <v>909</v>
      </c>
      <c r="Y97" s="116">
        <v>904</v>
      </c>
      <c r="Z97" s="116">
        <v>898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618</v>
      </c>
      <c r="X98" s="116">
        <v>613</v>
      </c>
      <c r="Y98" s="116">
        <v>613</v>
      </c>
      <c r="Z98" s="116">
        <v>624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47</v>
      </c>
      <c r="X99" s="116">
        <v>43</v>
      </c>
      <c r="Y99" s="116">
        <v>55</v>
      </c>
      <c r="Z99" s="116">
        <v>44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329</v>
      </c>
      <c r="X100" s="116">
        <v>369</v>
      </c>
      <c r="Y100" s="116">
        <v>400</v>
      </c>
      <c r="Z100" s="116">
        <v>390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5301</v>
      </c>
      <c r="X101" s="116">
        <v>5408</v>
      </c>
      <c r="Y101" s="116">
        <v>5510</v>
      </c>
      <c r="Z101" s="116">
        <v>5572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9812</v>
      </c>
      <c r="X104" s="116">
        <v>10753</v>
      </c>
      <c r="Y104" s="116">
        <v>11200</v>
      </c>
      <c r="Z104" s="116">
        <v>10871</v>
      </c>
      <c r="AB104" s="113" t="str">
        <f>TEXT(Z104,"###,###")</f>
        <v>10,871</v>
      </c>
      <c r="AD104" s="134">
        <f>Z104/($Z$4)*100</f>
        <v>65.420954444243847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3705</v>
      </c>
      <c r="X105" s="116">
        <v>3556</v>
      </c>
      <c r="Y105" s="116">
        <v>3423</v>
      </c>
      <c r="Z105" s="116">
        <v>3634</v>
      </c>
      <c r="AB105" s="113" t="str">
        <f>TEXT(Z105,"###,###")</f>
        <v>3,634</v>
      </c>
      <c r="AD105" s="134">
        <f>Z105/($Z$4)*100</f>
        <v>21.869170126978396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13517</v>
      </c>
      <c r="X106" s="124">
        <v>14309</v>
      </c>
      <c r="Y106" s="124">
        <v>14623</v>
      </c>
      <c r="Z106" s="124">
        <v>14505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2461</v>
      </c>
      <c r="X108" s="116">
        <v>2684</v>
      </c>
      <c r="Y108" s="116">
        <v>2862</v>
      </c>
      <c r="Z108" s="116">
        <v>2449</v>
      </c>
      <c r="AB108" s="113" t="str">
        <f>TEXT(Z108,"###,###")</f>
        <v>2,449</v>
      </c>
      <c r="AD108" s="134">
        <f>Z108/($Z$4)*100</f>
        <v>14.737918998615877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2612</v>
      </c>
      <c r="X109" s="116">
        <v>3018</v>
      </c>
      <c r="Y109" s="116">
        <v>3129</v>
      </c>
      <c r="Z109" s="116">
        <v>2880</v>
      </c>
      <c r="AB109" s="113" t="str">
        <f>TEXT(Z109,"###,###")</f>
        <v>2,880</v>
      </c>
      <c r="AD109" s="134">
        <f>Z109/($Z$4)*100</f>
        <v>17.331648311969669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3297</v>
      </c>
      <c r="X110" s="116">
        <v>3390</v>
      </c>
      <c r="Y110" s="116">
        <v>3379</v>
      </c>
      <c r="Z110" s="116">
        <v>3715</v>
      </c>
      <c r="AB110" s="113" t="str">
        <f>TEXT(Z110,"###,###")</f>
        <v>3,715</v>
      </c>
      <c r="AD110" s="134">
        <f>Z110/($Z$4)*100</f>
        <v>22.356622735752545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5141</v>
      </c>
      <c r="X111" s="116">
        <v>5217</v>
      </c>
      <c r="Y111" s="116">
        <v>5263</v>
      </c>
      <c r="Z111" s="116">
        <v>5470</v>
      </c>
      <c r="AB111" s="113" t="str">
        <f>TEXT(Z111,"###,###")</f>
        <v>5,470</v>
      </c>
      <c r="AD111" s="134">
        <f>Z111/($Z$4)*100</f>
        <v>32.918095925859056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15701</v>
      </c>
      <c r="X112" s="116">
        <v>16370</v>
      </c>
      <c r="Y112" s="116">
        <v>16795</v>
      </c>
      <c r="Z112" s="116">
        <v>16617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41.34</v>
      </c>
      <c r="W118" s="135">
        <v>45.49</v>
      </c>
      <c r="X118" s="135">
        <v>42.52</v>
      </c>
      <c r="Y118" s="135">
        <v>42.77</v>
      </c>
      <c r="Z118" s="135">
        <v>42.65</v>
      </c>
      <c r="AB118" s="113" t="str">
        <f>TEXT(Z118,"##.0")</f>
        <v>42.7</v>
      </c>
    </row>
    <row r="120" spans="19:32" x14ac:dyDescent="0.25">
      <c r="S120" s="105" t="s">
        <v>104</v>
      </c>
      <c r="T120" s="116"/>
      <c r="U120" s="116"/>
      <c r="V120" s="116">
        <v>8762</v>
      </c>
      <c r="W120" s="116">
        <v>8658</v>
      </c>
      <c r="X120" s="116">
        <v>8760</v>
      </c>
      <c r="Y120" s="116">
        <v>8993</v>
      </c>
      <c r="Z120" s="116">
        <v>9007</v>
      </c>
      <c r="AB120" s="113" t="str">
        <f>TEXT(Z120,"###,###")</f>
        <v>9,007</v>
      </c>
    </row>
    <row r="121" spans="19:32" x14ac:dyDescent="0.25">
      <c r="S121" s="105" t="s">
        <v>105</v>
      </c>
      <c r="T121" s="116"/>
      <c r="U121" s="116"/>
      <c r="V121" s="116">
        <v>1237</v>
      </c>
      <c r="W121" s="116">
        <v>1218</v>
      </c>
      <c r="X121" s="116">
        <v>1207</v>
      </c>
      <c r="Y121" s="116">
        <v>1256</v>
      </c>
      <c r="Z121" s="116">
        <v>1204</v>
      </c>
      <c r="AB121" s="113" t="str">
        <f>TEXT(Z121,"###,###")</f>
        <v>1,204</v>
      </c>
    </row>
    <row r="122" spans="19:32" x14ac:dyDescent="0.25">
      <c r="S122" s="105" t="s">
        <v>106</v>
      </c>
      <c r="T122" s="116"/>
      <c r="U122" s="116"/>
      <c r="V122" s="116">
        <v>1011</v>
      </c>
      <c r="W122" s="116">
        <v>1038</v>
      </c>
      <c r="X122" s="116">
        <v>1132</v>
      </c>
      <c r="Y122" s="116">
        <v>1101</v>
      </c>
      <c r="Z122" s="116">
        <v>1130</v>
      </c>
      <c r="AB122" s="113" t="str">
        <f>TEXT(Z122,"###,###")</f>
        <v>1,130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9773</v>
      </c>
      <c r="W124" s="116">
        <v>9696</v>
      </c>
      <c r="X124" s="116">
        <v>9892</v>
      </c>
      <c r="Y124" s="116">
        <v>10094</v>
      </c>
      <c r="Z124" s="116">
        <v>10137</v>
      </c>
      <c r="AB124" s="113" t="str">
        <f>TEXT(Z124,"###,###")</f>
        <v>10,137</v>
      </c>
      <c r="AD124" s="131">
        <f>Z124/$Z$7*100</f>
        <v>89.407302875286646</v>
      </c>
    </row>
    <row r="125" spans="19:32" x14ac:dyDescent="0.25">
      <c r="S125" s="105" t="s">
        <v>108</v>
      </c>
      <c r="T125" s="116"/>
      <c r="U125" s="116"/>
      <c r="V125" s="116">
        <v>2248</v>
      </c>
      <c r="W125" s="116">
        <v>2256</v>
      </c>
      <c r="X125" s="116">
        <v>2339</v>
      </c>
      <c r="Y125" s="116">
        <v>2357</v>
      </c>
      <c r="Z125" s="116">
        <v>2334</v>
      </c>
      <c r="AB125" s="113" t="str">
        <f>TEXT(Z125,"###,###")</f>
        <v>2,334</v>
      </c>
      <c r="AD125" s="131">
        <f>Z125/$Z$7*100</f>
        <v>20.585641206562002</v>
      </c>
    </row>
    <row r="127" spans="19:32" x14ac:dyDescent="0.25">
      <c r="S127" s="105" t="s">
        <v>109</v>
      </c>
      <c r="T127" s="116"/>
      <c r="U127" s="116"/>
      <c r="V127" s="116">
        <v>5672</v>
      </c>
      <c r="W127" s="116">
        <v>5615</v>
      </c>
      <c r="X127" s="116">
        <v>5691</v>
      </c>
      <c r="Y127" s="116">
        <v>5842</v>
      </c>
      <c r="Z127" s="116">
        <v>5766</v>
      </c>
      <c r="AB127" s="113" t="str">
        <f>TEXT(Z127,"###,###")</f>
        <v>5,766</v>
      </c>
      <c r="AD127" s="131">
        <f>Z127/$Z$7*100</f>
        <v>50.855530075851121</v>
      </c>
    </row>
    <row r="128" spans="19:32" x14ac:dyDescent="0.25">
      <c r="S128" s="105" t="s">
        <v>110</v>
      </c>
      <c r="T128" s="116"/>
      <c r="U128" s="116"/>
      <c r="V128" s="116">
        <v>5335</v>
      </c>
      <c r="W128" s="116">
        <v>5297</v>
      </c>
      <c r="X128" s="116">
        <v>5408</v>
      </c>
      <c r="Y128" s="116">
        <v>5514</v>
      </c>
      <c r="Z128" s="116">
        <v>5574</v>
      </c>
      <c r="AB128" s="113" t="str">
        <f>TEXT(Z128,"###,###")</f>
        <v>5,574</v>
      </c>
      <c r="AD128" s="131">
        <f>Z128/$Z$7*100</f>
        <v>49.162109719527251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951E895-AE17-4D7E-8E39-6A4C4B0B2B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90AC720E-72A3-4222-85DF-3D2924DA48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A7229D99-7E97-4D8D-A1A0-8D67417B59D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AFCDE9FC-F3D2-480E-B97D-381ED12713F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D0F80-7E5C-4D0E-81EB-73D1FA0C0BDE}">
  <sheetPr codeName="Sheet9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Hume</v>
      </c>
      <c r="T1" s="103"/>
      <c r="U1" s="103"/>
      <c r="V1" s="103"/>
      <c r="W1" s="103"/>
      <c r="X1" s="103"/>
      <c r="Y1" s="104" t="str">
        <f>Y3</f>
        <v>8.33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146</v>
      </c>
      <c r="Y3" s="109" t="s">
        <v>240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8.33 Hume,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127727</v>
      </c>
      <c r="W4" s="112">
        <v>132453</v>
      </c>
      <c r="X4" s="112">
        <v>143568</v>
      </c>
      <c r="Y4" s="112">
        <v>152913</v>
      </c>
      <c r="Z4" s="112">
        <v>162890</v>
      </c>
      <c r="AB4" s="113" t="str">
        <f>TEXT(Z4,"###,###")</f>
        <v>162,890</v>
      </c>
      <c r="AD4" s="114">
        <f>Z4/Y4-1</f>
        <v>6.5246251136267031E-2</v>
      </c>
      <c r="AF4" s="114">
        <f>Z4/V4-1</f>
        <v>0.27529809672191474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69669</v>
      </c>
      <c r="W5" s="112">
        <v>72440</v>
      </c>
      <c r="X5" s="112">
        <v>79050</v>
      </c>
      <c r="Y5" s="112">
        <v>84768</v>
      </c>
      <c r="Z5" s="112">
        <v>89561</v>
      </c>
      <c r="AB5" s="113" t="str">
        <f>TEXT(Z5,"###,###")</f>
        <v>89,561</v>
      </c>
      <c r="AD5" s="114">
        <f t="shared" ref="AD5:AD9" si="0">Z5/Y5-1</f>
        <v>5.654256323140805E-2</v>
      </c>
      <c r="AF5" s="114">
        <f t="shared" ref="AF5:AF9" si="1">Z5/V5-1</f>
        <v>0.28552153755615839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58058</v>
      </c>
      <c r="W6" s="112">
        <v>60013</v>
      </c>
      <c r="X6" s="112">
        <v>64518</v>
      </c>
      <c r="Y6" s="112">
        <v>68145</v>
      </c>
      <c r="Z6" s="112">
        <v>73330</v>
      </c>
      <c r="AB6" s="113" t="str">
        <f>TEXT(Z6,"###,###")</f>
        <v>73,330</v>
      </c>
      <c r="AD6" s="114">
        <f t="shared" si="0"/>
        <v>7.6087754053855816E-2</v>
      </c>
      <c r="AF6" s="114">
        <f t="shared" si="1"/>
        <v>0.26304729753005618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94834</v>
      </c>
      <c r="W7" s="112">
        <v>98212</v>
      </c>
      <c r="X7" s="112">
        <v>103805</v>
      </c>
      <c r="Y7" s="112">
        <v>109882</v>
      </c>
      <c r="Z7" s="112">
        <v>116092</v>
      </c>
      <c r="AB7" s="113" t="str">
        <f>TEXT(Z7,"###,###")</f>
        <v>116,092</v>
      </c>
      <c r="AD7" s="114">
        <f t="shared" si="0"/>
        <v>5.6515170819606553E-2</v>
      </c>
      <c r="AF7" s="114">
        <f t="shared" si="1"/>
        <v>0.22416011135246849</v>
      </c>
    </row>
    <row r="8" spans="1:32" ht="17.25" customHeight="1" x14ac:dyDescent="0.25">
      <c r="A8" s="68" t="s">
        <v>13</v>
      </c>
      <c r="B8" s="69"/>
      <c r="C8" s="31"/>
      <c r="D8" s="70" t="str">
        <f>AB4</f>
        <v>162,890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116,092</v>
      </c>
      <c r="P8" s="71"/>
      <c r="S8" s="111" t="s">
        <v>87</v>
      </c>
      <c r="T8" s="112"/>
      <c r="U8" s="112"/>
      <c r="V8" s="112">
        <v>41032</v>
      </c>
      <c r="W8" s="112">
        <v>42402</v>
      </c>
      <c r="X8" s="112">
        <v>42512</v>
      </c>
      <c r="Y8" s="112">
        <v>43815.15</v>
      </c>
      <c r="Z8" s="112">
        <v>44356.31</v>
      </c>
      <c r="AB8" s="113" t="str">
        <f>TEXT(Z8,"$###,###")</f>
        <v>$44,356</v>
      </c>
      <c r="AD8" s="114">
        <f t="shared" si="0"/>
        <v>1.235097905633098E-2</v>
      </c>
      <c r="AF8" s="114">
        <f t="shared" si="1"/>
        <v>8.1017498537726551E-2</v>
      </c>
    </row>
    <row r="9" spans="1:32" x14ac:dyDescent="0.25">
      <c r="A9" s="32" t="s">
        <v>15</v>
      </c>
      <c r="B9" s="75"/>
      <c r="C9" s="76"/>
      <c r="D9" s="77">
        <f>AD104</f>
        <v>80.872367855608076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54.98225545257209</v>
      </c>
      <c r="P9" s="78" t="s">
        <v>88</v>
      </c>
      <c r="S9" s="111" t="s">
        <v>7</v>
      </c>
      <c r="T9" s="112"/>
      <c r="U9" s="112"/>
      <c r="V9" s="112">
        <v>4531574490</v>
      </c>
      <c r="W9" s="112">
        <v>4857066795</v>
      </c>
      <c r="X9" s="112">
        <v>5221793272</v>
      </c>
      <c r="Y9" s="112">
        <v>5718826827</v>
      </c>
      <c r="Z9" s="112">
        <v>6245269251</v>
      </c>
      <c r="AB9" s="113" t="str">
        <f>TEXT(Z9/1000000,"$#,###.0")&amp;" mil"</f>
        <v>$6,245.3 mil</v>
      </c>
      <c r="AD9" s="114">
        <f t="shared" si="0"/>
        <v>9.2054269157886504E-2</v>
      </c>
      <c r="AF9" s="114">
        <f t="shared" si="1"/>
        <v>0.37816762469240572</v>
      </c>
    </row>
    <row r="10" spans="1:32" x14ac:dyDescent="0.25">
      <c r="A10" s="32" t="s">
        <v>18</v>
      </c>
      <c r="B10" s="75"/>
      <c r="C10" s="76"/>
      <c r="D10" s="77">
        <f>AD105</f>
        <v>12.206396955000306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45.014299004238019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92.033042759190991</v>
      </c>
      <c r="P11" s="78" t="s">
        <v>88</v>
      </c>
      <c r="S11" s="111" t="s">
        <v>30</v>
      </c>
      <c r="T11" s="116"/>
      <c r="U11" s="116"/>
      <c r="V11" s="116">
        <v>115011</v>
      </c>
      <c r="W11" s="116">
        <v>118743</v>
      </c>
      <c r="X11" s="116">
        <v>128485</v>
      </c>
      <c r="Y11" s="116">
        <v>136759</v>
      </c>
      <c r="Z11" s="116">
        <v>145495</v>
      </c>
    </row>
    <row r="12" spans="1:32" ht="28.5" customHeight="1" x14ac:dyDescent="0.25">
      <c r="A12" s="32" t="s">
        <v>20</v>
      </c>
      <c r="B12" s="76"/>
      <c r="C12" s="76"/>
      <c r="D12" s="77">
        <f>AD108</f>
        <v>15.374178893731965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14.977776246425249</v>
      </c>
      <c r="P12" s="78" t="s">
        <v>88</v>
      </c>
      <c r="S12" s="111" t="s">
        <v>31</v>
      </c>
      <c r="T12" s="116"/>
      <c r="U12" s="116"/>
      <c r="V12" s="116">
        <v>12716</v>
      </c>
      <c r="W12" s="116">
        <v>13710</v>
      </c>
      <c r="X12" s="116">
        <v>15083</v>
      </c>
      <c r="Y12" s="116">
        <v>16154</v>
      </c>
      <c r="Z12" s="116">
        <v>17394</v>
      </c>
    </row>
    <row r="13" spans="1:32" ht="15" customHeight="1" x14ac:dyDescent="0.25">
      <c r="A13" s="32" t="s">
        <v>21</v>
      </c>
      <c r="B13" s="76"/>
      <c r="C13" s="76"/>
      <c r="D13" s="77">
        <f>AD109</f>
        <v>11.735527042789613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38.5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22.630609613849835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16.419594635335464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43.335379704094791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83.580405364664529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471</v>
      </c>
      <c r="Z15" s="116">
        <v>463</v>
      </c>
      <c r="AB15" s="121">
        <f t="shared" ref="AB15:AB34" si="2">IF(Z15="np",0,Z15/$Z$34)</f>
        <v>2.8424962396783006E-3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126</v>
      </c>
      <c r="Z16" s="116">
        <v>151</v>
      </c>
      <c r="AB16" s="121">
        <f t="shared" si="2"/>
        <v>9.2703441078061208E-4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10929</v>
      </c>
      <c r="Z17" s="116">
        <v>11594</v>
      </c>
      <c r="AB17" s="121">
        <f t="shared" si="2"/>
        <v>7.1179052705896792E-2</v>
      </c>
    </row>
    <row r="18" spans="1:28" x14ac:dyDescent="0.25">
      <c r="A18" s="67" t="str">
        <f>$S$1&amp;" ("&amp;$V$2&amp;" to "&amp;$Z$2&amp;")"</f>
        <v>Hume (2014-15 to 2018-19)</v>
      </c>
      <c r="B18" s="67"/>
      <c r="C18" s="67"/>
      <c r="D18" s="67"/>
      <c r="E18" s="67"/>
      <c r="F18" s="67"/>
      <c r="G18" s="67" t="str">
        <f>$S$1&amp;" ("&amp;$V$2&amp;" to "&amp;$Z$2&amp;")"</f>
        <v>Hume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1036</v>
      </c>
      <c r="Z18" s="116">
        <v>1133</v>
      </c>
      <c r="AB18" s="121">
        <f t="shared" si="2"/>
        <v>6.9558277312214136E-3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12382</v>
      </c>
      <c r="Z19" s="116">
        <v>13133</v>
      </c>
      <c r="AB19" s="121">
        <f t="shared" si="2"/>
        <v>8.0627436534978669E-2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6654</v>
      </c>
      <c r="Z20" s="116">
        <v>6678</v>
      </c>
      <c r="AB20" s="121">
        <f t="shared" si="2"/>
        <v>4.0998250299290911E-2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14553</v>
      </c>
      <c r="Z21" s="116">
        <v>15060</v>
      </c>
      <c r="AB21" s="121">
        <f t="shared" si="2"/>
        <v>9.2457869048715349E-2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9966</v>
      </c>
      <c r="Z22" s="116">
        <v>11179</v>
      </c>
      <c r="AB22" s="121">
        <f t="shared" si="2"/>
        <v>6.863124290143352E-2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12336</v>
      </c>
      <c r="Z23" s="116">
        <v>13432</v>
      </c>
      <c r="AB23" s="121">
        <f t="shared" si="2"/>
        <v>8.2463087454338946E-2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1762</v>
      </c>
      <c r="Z24" s="116">
        <v>1871</v>
      </c>
      <c r="AB24" s="121">
        <f t="shared" si="2"/>
        <v>1.1486631672652485E-2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6121</v>
      </c>
      <c r="Z25" s="116">
        <v>6686</v>
      </c>
      <c r="AB25" s="121">
        <f t="shared" si="2"/>
        <v>4.1047364705160079E-2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2658</v>
      </c>
      <c r="Z26" s="116">
        <v>2774</v>
      </c>
      <c r="AB26" s="121">
        <f t="shared" si="2"/>
        <v>1.7030420235135218E-2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8457</v>
      </c>
      <c r="Z27" s="116">
        <v>9167</v>
      </c>
      <c r="AB27" s="121">
        <f t="shared" si="2"/>
        <v>5.6278969825336894E-2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19129</v>
      </c>
      <c r="Z28" s="116">
        <v>20564</v>
      </c>
      <c r="AB28" s="121">
        <f t="shared" si="2"/>
        <v>0.12624858028670535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7581</v>
      </c>
      <c r="Z29" s="116">
        <v>11763</v>
      </c>
      <c r="AB29" s="121">
        <f t="shared" si="2"/>
        <v>7.2216594529883049E-2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8858</v>
      </c>
      <c r="Z30" s="116">
        <v>6830</v>
      </c>
      <c r="AB30" s="121">
        <f t="shared" si="2"/>
        <v>4.1931424010805171E-2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15301</v>
      </c>
      <c r="Z31" s="116">
        <v>16766</v>
      </c>
      <c r="AB31" s="121">
        <f t="shared" si="2"/>
        <v>0.10293151610031617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2143</v>
      </c>
      <c r="Z32" s="116">
        <v>2244</v>
      </c>
      <c r="AB32" s="121">
        <f t="shared" si="2"/>
        <v>1.3776590846302606E-2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5173</v>
      </c>
      <c r="Z33" s="116">
        <v>5584</v>
      </c>
      <c r="AB33" s="121">
        <f t="shared" si="2"/>
        <v>3.4281855296681707E-2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152913</v>
      </c>
      <c r="Z34" s="124">
        <v>162885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97031</v>
      </c>
      <c r="AB37" s="136">
        <f>Z37/Z40*100</f>
        <v>83.580405364664529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19062</v>
      </c>
      <c r="AB38" s="136">
        <f>Z38/Z40*100</f>
        <v>16.419594635335464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116093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19</v>
      </c>
      <c r="X44" s="116">
        <v>11</v>
      </c>
      <c r="Y44" s="116">
        <v>20</v>
      </c>
      <c r="Z44" s="116">
        <v>23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1102</v>
      </c>
      <c r="X45" s="116">
        <v>1168</v>
      </c>
      <c r="Y45" s="116">
        <v>1341</v>
      </c>
      <c r="Z45" s="116">
        <v>1415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4346</v>
      </c>
      <c r="X46" s="116">
        <v>4539</v>
      </c>
      <c r="Y46" s="116">
        <v>4670</v>
      </c>
      <c r="Z46" s="116">
        <v>5078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7926</v>
      </c>
      <c r="X47" s="116">
        <v>8588</v>
      </c>
      <c r="Y47" s="116">
        <v>9439</v>
      </c>
      <c r="Z47" s="116">
        <v>9858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10457</v>
      </c>
      <c r="X48" s="116">
        <v>11588</v>
      </c>
      <c r="Y48" s="116">
        <v>12486</v>
      </c>
      <c r="Z48" s="116">
        <v>13376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Hume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9762</v>
      </c>
      <c r="X49" s="116">
        <v>11103</v>
      </c>
      <c r="Y49" s="116">
        <v>12296</v>
      </c>
      <c r="Z49" s="116">
        <v>13043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8453</v>
      </c>
      <c r="X50" s="116">
        <v>9401</v>
      </c>
      <c r="Y50" s="116">
        <v>10221</v>
      </c>
      <c r="Z50" s="116">
        <v>11351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7063</v>
      </c>
      <c r="X51" s="116">
        <v>7690</v>
      </c>
      <c r="Y51" s="116">
        <v>8243</v>
      </c>
      <c r="Z51" s="116">
        <v>8619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6909</v>
      </c>
      <c r="X52" s="116">
        <v>7298</v>
      </c>
      <c r="Y52" s="116">
        <v>7596</v>
      </c>
      <c r="Z52" s="116">
        <v>7542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6310</v>
      </c>
      <c r="X53" s="116">
        <v>6716</v>
      </c>
      <c r="Y53" s="116">
        <v>6694</v>
      </c>
      <c r="Z53" s="116">
        <v>6857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4894</v>
      </c>
      <c r="X54" s="116">
        <v>5285</v>
      </c>
      <c r="Y54" s="116">
        <v>5754</v>
      </c>
      <c r="Z54" s="116">
        <v>6015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3090</v>
      </c>
      <c r="X55" s="116">
        <v>3393</v>
      </c>
      <c r="Y55" s="116">
        <v>3547</v>
      </c>
      <c r="Z55" s="116">
        <v>3731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1430</v>
      </c>
      <c r="X56" s="116">
        <v>1492</v>
      </c>
      <c r="Y56" s="116">
        <v>1570</v>
      </c>
      <c r="Z56" s="116">
        <v>1742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417</v>
      </c>
      <c r="X57" s="116">
        <v>517</v>
      </c>
      <c r="Y57" s="116">
        <v>566</v>
      </c>
      <c r="Z57" s="116">
        <v>628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149</v>
      </c>
      <c r="X58" s="116">
        <v>158</v>
      </c>
      <c r="Y58" s="116">
        <v>158</v>
      </c>
      <c r="Z58" s="116">
        <v>164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65</v>
      </c>
      <c r="X59" s="116">
        <v>67</v>
      </c>
      <c r="Y59" s="116">
        <v>79</v>
      </c>
      <c r="Z59" s="116">
        <v>77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42</v>
      </c>
      <c r="X60" s="116">
        <v>35</v>
      </c>
      <c r="Y60" s="116">
        <v>42</v>
      </c>
      <c r="Z60" s="116">
        <v>33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72440</v>
      </c>
      <c r="X61" s="116">
        <v>79050</v>
      </c>
      <c r="Y61" s="116">
        <v>84768</v>
      </c>
      <c r="Z61" s="116">
        <v>89563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29</v>
      </c>
      <c r="X63" s="116">
        <v>27</v>
      </c>
      <c r="Y63" s="116">
        <v>24</v>
      </c>
      <c r="Z63" s="116">
        <v>23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Hume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1464</v>
      </c>
      <c r="X64" s="116">
        <v>1422</v>
      </c>
      <c r="Y64" s="116">
        <v>1479</v>
      </c>
      <c r="Z64" s="116">
        <v>1597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4107</v>
      </c>
      <c r="X65" s="116">
        <v>4345</v>
      </c>
      <c r="Y65" s="116">
        <v>4616</v>
      </c>
      <c r="Z65" s="116">
        <v>4983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6955</v>
      </c>
      <c r="X66" s="116">
        <v>7740</v>
      </c>
      <c r="Y66" s="116">
        <v>8158</v>
      </c>
      <c r="Z66" s="116">
        <v>8799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8469</v>
      </c>
      <c r="X67" s="116">
        <v>9288</v>
      </c>
      <c r="Y67" s="116">
        <v>9940</v>
      </c>
      <c r="Z67" s="116">
        <v>10725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7501</v>
      </c>
      <c r="X68" s="116">
        <v>8224</v>
      </c>
      <c r="Y68" s="116">
        <v>9109</v>
      </c>
      <c r="Z68" s="116">
        <v>10031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6186</v>
      </c>
      <c r="X69" s="116">
        <v>6955</v>
      </c>
      <c r="Y69" s="116">
        <v>7600</v>
      </c>
      <c r="Z69" s="116">
        <v>8268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5835</v>
      </c>
      <c r="X70" s="116">
        <v>6030</v>
      </c>
      <c r="Y70" s="116">
        <v>6077</v>
      </c>
      <c r="Z70" s="116">
        <v>6631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5993</v>
      </c>
      <c r="X71" s="116">
        <v>6387</v>
      </c>
      <c r="Y71" s="116">
        <v>6401</v>
      </c>
      <c r="Z71" s="116">
        <v>6639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5468</v>
      </c>
      <c r="X72" s="116">
        <v>5599</v>
      </c>
      <c r="Y72" s="116">
        <v>5635</v>
      </c>
      <c r="Z72" s="116">
        <v>5976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4108</v>
      </c>
      <c r="X73" s="116">
        <v>4360</v>
      </c>
      <c r="Y73" s="116">
        <v>4627</v>
      </c>
      <c r="Z73" s="116">
        <v>4840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2436</v>
      </c>
      <c r="X74" s="116">
        <v>2621</v>
      </c>
      <c r="Y74" s="116">
        <v>2781</v>
      </c>
      <c r="Z74" s="116">
        <v>3013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946</v>
      </c>
      <c r="X75" s="116">
        <v>981</v>
      </c>
      <c r="Y75" s="116">
        <v>1047</v>
      </c>
      <c r="Z75" s="116">
        <v>1148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253</v>
      </c>
      <c r="X76" s="116">
        <v>284</v>
      </c>
      <c r="Y76" s="116">
        <v>346</v>
      </c>
      <c r="Z76" s="116">
        <v>388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92</v>
      </c>
      <c r="X77" s="116">
        <v>112</v>
      </c>
      <c r="Y77" s="116">
        <v>102</v>
      </c>
      <c r="Z77" s="116">
        <v>123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82</v>
      </c>
      <c r="X78" s="116">
        <v>77</v>
      </c>
      <c r="Y78" s="116">
        <v>92</v>
      </c>
      <c r="Z78" s="116">
        <v>70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67</v>
      </c>
      <c r="X79" s="116">
        <v>66</v>
      </c>
      <c r="Y79" s="116">
        <v>63</v>
      </c>
      <c r="Z79" s="116">
        <v>68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60013</v>
      </c>
      <c r="X80" s="116">
        <v>64518</v>
      </c>
      <c r="Y80" s="116">
        <v>68145</v>
      </c>
      <c r="Z80" s="116">
        <v>73328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Hume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5726</v>
      </c>
      <c r="X83" s="116">
        <v>6175</v>
      </c>
      <c r="Y83" s="116">
        <v>6704</v>
      </c>
      <c r="Z83" s="116">
        <v>6931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5167</v>
      </c>
      <c r="X84" s="116">
        <v>5671</v>
      </c>
      <c r="Y84" s="116">
        <v>6182</v>
      </c>
      <c r="Z84" s="116">
        <v>6751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162,890</v>
      </c>
      <c r="D85" s="100">
        <f t="shared" ref="D85:D90" si="4">AD4</f>
        <v>6.5246251136267031E-2</v>
      </c>
      <c r="E85" s="101">
        <f t="shared" ref="E85:E90" si="5">AD4</f>
        <v>6.5246251136267031E-2</v>
      </c>
      <c r="F85" s="100">
        <f t="shared" ref="F85:F90" si="6">AF4</f>
        <v>0.27529809672191474</v>
      </c>
      <c r="G85" s="101">
        <f t="shared" ref="G85:G90" si="7">AF4</f>
        <v>0.27529809672191474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9494</v>
      </c>
      <c r="X85" s="116">
        <v>10059</v>
      </c>
      <c r="Y85" s="116">
        <v>10933</v>
      </c>
      <c r="Z85" s="116">
        <v>11401</v>
      </c>
    </row>
    <row r="86" spans="1:30" ht="15" customHeight="1" x14ac:dyDescent="0.25">
      <c r="A86" s="102" t="s">
        <v>4</v>
      </c>
      <c r="B86" s="51"/>
      <c r="C86" s="61" t="str">
        <f t="shared" si="3"/>
        <v>89,561</v>
      </c>
      <c r="D86" s="100">
        <f t="shared" si="4"/>
        <v>5.654256323140805E-2</v>
      </c>
      <c r="E86" s="101">
        <f t="shared" si="5"/>
        <v>5.654256323140805E-2</v>
      </c>
      <c r="F86" s="100">
        <f t="shared" si="6"/>
        <v>0.28552153755615839</v>
      </c>
      <c r="G86" s="101">
        <f t="shared" si="7"/>
        <v>0.28552153755615839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2817</v>
      </c>
      <c r="X86" s="116">
        <v>3027</v>
      </c>
      <c r="Y86" s="116">
        <v>3318</v>
      </c>
      <c r="Z86" s="116">
        <v>3524</v>
      </c>
    </row>
    <row r="87" spans="1:30" ht="15" customHeight="1" x14ac:dyDescent="0.25">
      <c r="A87" s="102" t="s">
        <v>5</v>
      </c>
      <c r="B87" s="51"/>
      <c r="C87" s="61" t="str">
        <f t="shared" si="3"/>
        <v>73,330</v>
      </c>
      <c r="D87" s="100">
        <f t="shared" si="4"/>
        <v>7.6087754053855816E-2</v>
      </c>
      <c r="E87" s="101">
        <f t="shared" si="5"/>
        <v>7.6087754053855816E-2</v>
      </c>
      <c r="F87" s="100">
        <f t="shared" si="6"/>
        <v>0.26304729753005618</v>
      </c>
      <c r="G87" s="101">
        <f t="shared" si="7"/>
        <v>0.26304729753005618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3331</v>
      </c>
      <c r="X87" s="116">
        <v>3473</v>
      </c>
      <c r="Y87" s="116">
        <v>3610</v>
      </c>
      <c r="Z87" s="116">
        <v>3743</v>
      </c>
    </row>
    <row r="88" spans="1:30" ht="15" customHeight="1" x14ac:dyDescent="0.25">
      <c r="A88" s="51" t="s">
        <v>6</v>
      </c>
      <c r="B88" s="51"/>
      <c r="C88" s="61" t="str">
        <f t="shared" si="3"/>
        <v>116,092</v>
      </c>
      <c r="D88" s="100">
        <f t="shared" si="4"/>
        <v>5.6515170819606553E-2</v>
      </c>
      <c r="E88" s="101">
        <f t="shared" si="5"/>
        <v>5.6515170819606553E-2</v>
      </c>
      <c r="F88" s="100">
        <f t="shared" si="6"/>
        <v>0.22416011135246849</v>
      </c>
      <c r="G88" s="101">
        <f t="shared" si="7"/>
        <v>0.22416011135246849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2734</v>
      </c>
      <c r="X88" s="116">
        <v>2861</v>
      </c>
      <c r="Y88" s="116">
        <v>3039</v>
      </c>
      <c r="Z88" s="116">
        <v>3146</v>
      </c>
    </row>
    <row r="89" spans="1:30" ht="15" customHeight="1" x14ac:dyDescent="0.25">
      <c r="A89" s="51" t="s">
        <v>102</v>
      </c>
      <c r="B89" s="51"/>
      <c r="C89" s="61" t="str">
        <f t="shared" si="3"/>
        <v>$44,356</v>
      </c>
      <c r="D89" s="100">
        <f t="shared" si="4"/>
        <v>1.235097905633098E-2</v>
      </c>
      <c r="E89" s="101">
        <f t="shared" si="5"/>
        <v>1.235097905633098E-2</v>
      </c>
      <c r="F89" s="100">
        <f t="shared" si="6"/>
        <v>8.1017498537726551E-2</v>
      </c>
      <c r="G89" s="101">
        <f t="shared" si="7"/>
        <v>8.1017498537726551E-2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6629</v>
      </c>
      <c r="X89" s="116">
        <v>7042</v>
      </c>
      <c r="Y89" s="116">
        <v>7402</v>
      </c>
      <c r="Z89" s="116">
        <v>7808</v>
      </c>
    </row>
    <row r="90" spans="1:30" ht="15" customHeight="1" x14ac:dyDescent="0.25">
      <c r="A90" s="51" t="s">
        <v>7</v>
      </c>
      <c r="B90" s="51"/>
      <c r="C90" s="61" t="str">
        <f t="shared" si="3"/>
        <v>$6,245.3 mil</v>
      </c>
      <c r="D90" s="100">
        <f t="shared" si="4"/>
        <v>9.2054269157886504E-2</v>
      </c>
      <c r="E90" s="101">
        <f t="shared" si="5"/>
        <v>9.2054269157886504E-2</v>
      </c>
      <c r="F90" s="100">
        <f t="shared" si="6"/>
        <v>0.37816762469240572</v>
      </c>
      <c r="G90" s="101">
        <f t="shared" si="7"/>
        <v>0.37816762469240572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6524</v>
      </c>
      <c r="X90" s="116">
        <v>7021</v>
      </c>
      <c r="Y90" s="116">
        <v>7599</v>
      </c>
      <c r="Z90" s="116">
        <v>8251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53722</v>
      </c>
      <c r="X91" s="116">
        <v>57035</v>
      </c>
      <c r="Y91" s="116">
        <v>60630</v>
      </c>
      <c r="Z91" s="116">
        <v>63828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3817</v>
      </c>
      <c r="X93" s="116">
        <v>4218</v>
      </c>
      <c r="Y93" s="116">
        <v>4624</v>
      </c>
      <c r="Z93" s="116">
        <v>4906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6816</v>
      </c>
      <c r="X94" s="116">
        <v>7461</v>
      </c>
      <c r="Y94" s="116">
        <v>8125</v>
      </c>
      <c r="Z94" s="116">
        <v>8873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1431</v>
      </c>
      <c r="X95" s="116">
        <v>1551</v>
      </c>
      <c r="Y95" s="116">
        <v>1674</v>
      </c>
      <c r="Z95" s="116">
        <v>1834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6312</v>
      </c>
      <c r="X96" s="116">
        <v>6926</v>
      </c>
      <c r="Y96" s="116">
        <v>7737</v>
      </c>
      <c r="Z96" s="116">
        <v>8641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8853</v>
      </c>
      <c r="X97" s="116">
        <v>9354</v>
      </c>
      <c r="Y97" s="116">
        <v>9605</v>
      </c>
      <c r="Z97" s="116">
        <v>9847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5190</v>
      </c>
      <c r="X98" s="116">
        <v>5406</v>
      </c>
      <c r="Y98" s="116">
        <v>5692</v>
      </c>
      <c r="Z98" s="116">
        <v>5866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714</v>
      </c>
      <c r="X99" s="116">
        <v>786</v>
      </c>
      <c r="Y99" s="116">
        <v>865</v>
      </c>
      <c r="Z99" s="116">
        <v>921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2954</v>
      </c>
      <c r="X100" s="116">
        <v>3156</v>
      </c>
      <c r="Y100" s="116">
        <v>3561</v>
      </c>
      <c r="Z100" s="116">
        <v>4041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44490</v>
      </c>
      <c r="X101" s="116">
        <v>46770</v>
      </c>
      <c r="Y101" s="116">
        <v>49252</v>
      </c>
      <c r="Z101" s="116">
        <v>52260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103344</v>
      </c>
      <c r="X104" s="116">
        <v>115093</v>
      </c>
      <c r="Y104" s="116">
        <v>123690</v>
      </c>
      <c r="Z104" s="116">
        <v>131733</v>
      </c>
      <c r="AB104" s="113" t="str">
        <f>TEXT(Z104,"###,###")</f>
        <v>131,733</v>
      </c>
      <c r="AD104" s="134">
        <f>Z104/($Z$4)*100</f>
        <v>80.872367855608076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16684</v>
      </c>
      <c r="X105" s="116">
        <v>17265</v>
      </c>
      <c r="Y105" s="116">
        <v>17667</v>
      </c>
      <c r="Z105" s="116">
        <v>19883</v>
      </c>
      <c r="AB105" s="113" t="str">
        <f>TEXT(Z105,"###,###")</f>
        <v>19,883</v>
      </c>
      <c r="AD105" s="134">
        <f>Z105/($Z$4)*100</f>
        <v>12.206396955000306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120028</v>
      </c>
      <c r="X106" s="124">
        <v>132358</v>
      </c>
      <c r="Y106" s="124">
        <v>141357</v>
      </c>
      <c r="Z106" s="124">
        <v>151616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17274</v>
      </c>
      <c r="X108" s="116">
        <v>19995</v>
      </c>
      <c r="Y108" s="116">
        <v>26491</v>
      </c>
      <c r="Z108" s="116">
        <v>25043</v>
      </c>
      <c r="AB108" s="113" t="str">
        <f>TEXT(Z108,"###,###")</f>
        <v>25,043</v>
      </c>
      <c r="AD108" s="134">
        <f>Z108/($Z$4)*100</f>
        <v>15.374178893731965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17114</v>
      </c>
      <c r="X109" s="116">
        <v>18602</v>
      </c>
      <c r="Y109" s="116">
        <v>19284</v>
      </c>
      <c r="Z109" s="116">
        <v>19116</v>
      </c>
      <c r="AB109" s="113" t="str">
        <f>TEXT(Z109,"###,###")</f>
        <v>19,116</v>
      </c>
      <c r="AD109" s="134">
        <f>Z109/($Z$4)*100</f>
        <v>11.735527042789613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28936</v>
      </c>
      <c r="X110" s="116">
        <v>32342</v>
      </c>
      <c r="Y110" s="116">
        <v>31619</v>
      </c>
      <c r="Z110" s="116">
        <v>36863</v>
      </c>
      <c r="AB110" s="113" t="str">
        <f>TEXT(Z110,"###,###")</f>
        <v>36,863</v>
      </c>
      <c r="AD110" s="134">
        <f>Z110/($Z$4)*100</f>
        <v>22.630609613849835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56704</v>
      </c>
      <c r="X111" s="116">
        <v>61419</v>
      </c>
      <c r="Y111" s="116">
        <v>63963</v>
      </c>
      <c r="Z111" s="116">
        <v>70589</v>
      </c>
      <c r="AB111" s="113" t="str">
        <f>TEXT(Z111,"###,###")</f>
        <v>70,589</v>
      </c>
      <c r="AD111" s="134">
        <f>Z111/($Z$4)*100</f>
        <v>43.335379704094791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132453</v>
      </c>
      <c r="X112" s="116">
        <v>143568</v>
      </c>
      <c r="Y112" s="116">
        <v>152913</v>
      </c>
      <c r="Z112" s="116">
        <v>162888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39.82</v>
      </c>
      <c r="W118" s="135">
        <v>39.840000000000003</v>
      </c>
      <c r="X118" s="135">
        <v>38.729999999999997</v>
      </c>
      <c r="Y118" s="135">
        <v>38.64</v>
      </c>
      <c r="Z118" s="135">
        <v>38.47</v>
      </c>
      <c r="AB118" s="113" t="str">
        <f>TEXT(Z118,"##.0")</f>
        <v>38.5</v>
      </c>
    </row>
    <row r="120" spans="19:32" x14ac:dyDescent="0.25">
      <c r="S120" s="105" t="s">
        <v>104</v>
      </c>
      <c r="T120" s="116"/>
      <c r="U120" s="116"/>
      <c r="V120" s="116">
        <v>82118</v>
      </c>
      <c r="W120" s="116">
        <v>84502</v>
      </c>
      <c r="X120" s="116">
        <v>88722</v>
      </c>
      <c r="Y120" s="116">
        <v>93728</v>
      </c>
      <c r="Z120" s="116">
        <v>98697</v>
      </c>
      <c r="AB120" s="113" t="str">
        <f>TEXT(Z120,"###,###")</f>
        <v>98,697</v>
      </c>
    </row>
    <row r="121" spans="19:32" x14ac:dyDescent="0.25">
      <c r="S121" s="105" t="s">
        <v>105</v>
      </c>
      <c r="T121" s="116"/>
      <c r="U121" s="116"/>
      <c r="V121" s="116">
        <v>7648</v>
      </c>
      <c r="W121" s="116">
        <v>8002</v>
      </c>
      <c r="X121" s="116">
        <v>8316</v>
      </c>
      <c r="Y121" s="116">
        <v>8792</v>
      </c>
      <c r="Z121" s="116">
        <v>9242</v>
      </c>
      <c r="AB121" s="113" t="str">
        <f>TEXT(Z121,"###,###")</f>
        <v>9,242</v>
      </c>
    </row>
    <row r="122" spans="19:32" x14ac:dyDescent="0.25">
      <c r="S122" s="105" t="s">
        <v>106</v>
      </c>
      <c r="T122" s="116"/>
      <c r="U122" s="116"/>
      <c r="V122" s="116">
        <v>5069</v>
      </c>
      <c r="W122" s="116">
        <v>5709</v>
      </c>
      <c r="X122" s="116">
        <v>6767</v>
      </c>
      <c r="Y122" s="116">
        <v>7359</v>
      </c>
      <c r="Z122" s="116">
        <v>8146</v>
      </c>
      <c r="AB122" s="113" t="str">
        <f>TEXT(Z122,"###,###")</f>
        <v>8,146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87187</v>
      </c>
      <c r="W124" s="116">
        <v>90211</v>
      </c>
      <c r="X124" s="116">
        <v>95489</v>
      </c>
      <c r="Y124" s="116">
        <v>101087</v>
      </c>
      <c r="Z124" s="116">
        <v>106843</v>
      </c>
      <c r="AB124" s="113" t="str">
        <f>TEXT(Z124,"###,###")</f>
        <v>106,843</v>
      </c>
      <c r="AD124" s="131">
        <f>Z124/$Z$7*100</f>
        <v>92.033042759190991</v>
      </c>
    </row>
    <row r="125" spans="19:32" x14ac:dyDescent="0.25">
      <c r="S125" s="105" t="s">
        <v>108</v>
      </c>
      <c r="T125" s="116"/>
      <c r="U125" s="116"/>
      <c r="V125" s="116">
        <v>12717</v>
      </c>
      <c r="W125" s="116">
        <v>13711</v>
      </c>
      <c r="X125" s="116">
        <v>15083</v>
      </c>
      <c r="Y125" s="116">
        <v>16151</v>
      </c>
      <c r="Z125" s="116">
        <v>17388</v>
      </c>
      <c r="AB125" s="113" t="str">
        <f>TEXT(Z125,"###,###")</f>
        <v>17,388</v>
      </c>
      <c r="AD125" s="131">
        <f>Z125/$Z$7*100</f>
        <v>14.977776246425249</v>
      </c>
    </row>
    <row r="127" spans="19:32" x14ac:dyDescent="0.25">
      <c r="S127" s="105" t="s">
        <v>109</v>
      </c>
      <c r="T127" s="116"/>
      <c r="U127" s="116"/>
      <c r="V127" s="116">
        <v>51857</v>
      </c>
      <c r="W127" s="116">
        <v>53722</v>
      </c>
      <c r="X127" s="116">
        <v>57035</v>
      </c>
      <c r="Y127" s="116">
        <v>60630</v>
      </c>
      <c r="Z127" s="116">
        <v>63830</v>
      </c>
      <c r="AB127" s="113" t="str">
        <f>TEXT(Z127,"###,###")</f>
        <v>63,830</v>
      </c>
      <c r="AD127" s="131">
        <f>Z127/$Z$7*100</f>
        <v>54.98225545257209</v>
      </c>
    </row>
    <row r="128" spans="19:32" x14ac:dyDescent="0.25">
      <c r="S128" s="105" t="s">
        <v>110</v>
      </c>
      <c r="T128" s="116"/>
      <c r="U128" s="116"/>
      <c r="V128" s="116">
        <v>42977</v>
      </c>
      <c r="W128" s="116">
        <v>44490</v>
      </c>
      <c r="X128" s="116">
        <v>46770</v>
      </c>
      <c r="Y128" s="116">
        <v>49252</v>
      </c>
      <c r="Z128" s="116">
        <v>52258</v>
      </c>
      <c r="AB128" s="113" t="str">
        <f>TEXT(Z128,"###,###")</f>
        <v>52,258</v>
      </c>
      <c r="AD128" s="131">
        <f>Z128/$Z$7*100</f>
        <v>45.014299004238019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9880AA0-C752-48DB-BAFC-A01D231E45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E42C55E0-A1AF-4F21-BD67-654EAA3ABA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C2ACC7E8-0FEC-4E89-B321-FCA9DC4F7C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D09B1478-6CBE-483B-9DD3-CED1657E77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23280-7A40-4FFC-BDAA-7B3C55934D95}">
  <sheetPr codeName="Sheet9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Indigo</v>
      </c>
      <c r="T1" s="103"/>
      <c r="U1" s="103"/>
      <c r="V1" s="103"/>
      <c r="W1" s="103"/>
      <c r="X1" s="103"/>
      <c r="Y1" s="104" t="str">
        <f>Y3</f>
        <v>8.34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147</v>
      </c>
      <c r="Y3" s="109" t="s">
        <v>241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8.34 Indigo,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12629</v>
      </c>
      <c r="W4" s="112">
        <v>12496</v>
      </c>
      <c r="X4" s="112">
        <v>13092</v>
      </c>
      <c r="Y4" s="112">
        <v>13773</v>
      </c>
      <c r="Z4" s="112">
        <v>14131</v>
      </c>
      <c r="AB4" s="113" t="str">
        <f>TEXT(Z4,"###,###")</f>
        <v>14,131</v>
      </c>
      <c r="AD4" s="114">
        <f>Z4/Y4-1</f>
        <v>2.5992884629347346E-2</v>
      </c>
      <c r="AF4" s="114">
        <f>Z4/V4-1</f>
        <v>0.11893261540897937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6272</v>
      </c>
      <c r="W5" s="112">
        <v>6114</v>
      </c>
      <c r="X5" s="112">
        <v>6451</v>
      </c>
      <c r="Y5" s="112">
        <v>6810</v>
      </c>
      <c r="Z5" s="112">
        <v>6843</v>
      </c>
      <c r="AB5" s="113" t="str">
        <f>TEXT(Z5,"###,###")</f>
        <v>6,843</v>
      </c>
      <c r="AD5" s="114">
        <f t="shared" ref="AD5:AD9" si="0">Z5/Y5-1</f>
        <v>4.8458149779735393E-3</v>
      </c>
      <c r="AF5" s="114">
        <f t="shared" ref="AF5:AF9" si="1">Z5/V5-1</f>
        <v>9.1039540816326481E-2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6354</v>
      </c>
      <c r="W6" s="112">
        <v>6377</v>
      </c>
      <c r="X6" s="112">
        <v>6641</v>
      </c>
      <c r="Y6" s="112">
        <v>6966</v>
      </c>
      <c r="Z6" s="112">
        <v>7282</v>
      </c>
      <c r="AB6" s="113" t="str">
        <f>TEXT(Z6,"###,###")</f>
        <v>7,282</v>
      </c>
      <c r="AD6" s="114">
        <f t="shared" si="0"/>
        <v>4.5363192650014428E-2</v>
      </c>
      <c r="AF6" s="114">
        <f t="shared" si="1"/>
        <v>0.1460497324519987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8705</v>
      </c>
      <c r="W7" s="112">
        <v>8779</v>
      </c>
      <c r="X7" s="112">
        <v>8974</v>
      </c>
      <c r="Y7" s="112">
        <v>9529</v>
      </c>
      <c r="Z7" s="112">
        <v>9503</v>
      </c>
      <c r="AB7" s="113" t="str">
        <f>TEXT(Z7,"###,###")</f>
        <v>9,503</v>
      </c>
      <c r="AD7" s="114">
        <f t="shared" si="0"/>
        <v>-2.7285129604365244E-3</v>
      </c>
      <c r="AF7" s="114">
        <f t="shared" si="1"/>
        <v>9.1671453187823104E-2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14,131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9,503</v>
      </c>
      <c r="P8" s="71"/>
      <c r="S8" s="111" t="s">
        <v>87</v>
      </c>
      <c r="T8" s="112"/>
      <c r="U8" s="112"/>
      <c r="V8" s="112">
        <v>36895</v>
      </c>
      <c r="W8" s="112">
        <v>38774.74</v>
      </c>
      <c r="X8" s="112">
        <v>37907</v>
      </c>
      <c r="Y8" s="112">
        <v>39232.559999999998</v>
      </c>
      <c r="Z8" s="112">
        <v>39078.120000000003</v>
      </c>
      <c r="AB8" s="113" t="str">
        <f>TEXT(Z8,"$###,###")</f>
        <v>$39,078</v>
      </c>
      <c r="AD8" s="114">
        <f t="shared" si="0"/>
        <v>-3.9365261915101923E-3</v>
      </c>
      <c r="AF8" s="114">
        <f t="shared" si="1"/>
        <v>5.9171161403984263E-2</v>
      </c>
    </row>
    <row r="9" spans="1:32" x14ac:dyDescent="0.25">
      <c r="A9" s="32" t="s">
        <v>15</v>
      </c>
      <c r="B9" s="75"/>
      <c r="C9" s="76"/>
      <c r="D9" s="77">
        <f>AD104</f>
        <v>66.308116906092991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50.00526149636957</v>
      </c>
      <c r="P9" s="78" t="s">
        <v>88</v>
      </c>
      <c r="S9" s="111" t="s">
        <v>7</v>
      </c>
      <c r="T9" s="112"/>
      <c r="U9" s="112"/>
      <c r="V9" s="112">
        <v>406618219</v>
      </c>
      <c r="W9" s="112">
        <v>415582203</v>
      </c>
      <c r="X9" s="112">
        <v>434339494</v>
      </c>
      <c r="Y9" s="112">
        <v>471670933</v>
      </c>
      <c r="Z9" s="112">
        <v>483557067</v>
      </c>
      <c r="AB9" s="113" t="str">
        <f>TEXT(Z9/1000000,"$#,###.0")&amp;" mil"</f>
        <v>$483.6 mil</v>
      </c>
      <c r="AD9" s="114">
        <f t="shared" si="0"/>
        <v>2.5200056158644069E-2</v>
      </c>
      <c r="AF9" s="114">
        <f t="shared" si="1"/>
        <v>0.18921643056038273</v>
      </c>
    </row>
    <row r="10" spans="1:32" x14ac:dyDescent="0.25">
      <c r="A10" s="32" t="s">
        <v>18</v>
      </c>
      <c r="B10" s="75"/>
      <c r="C10" s="76"/>
      <c r="D10" s="77">
        <f>AD105</f>
        <v>21.689901634703844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49.963169525413029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88.340524045038407</v>
      </c>
      <c r="P11" s="78" t="s">
        <v>88</v>
      </c>
      <c r="S11" s="111" t="s">
        <v>30</v>
      </c>
      <c r="T11" s="116"/>
      <c r="U11" s="116"/>
      <c r="V11" s="116">
        <v>10542</v>
      </c>
      <c r="W11" s="116">
        <v>10390</v>
      </c>
      <c r="X11" s="116">
        <v>10912</v>
      </c>
      <c r="Y11" s="116">
        <v>11394</v>
      </c>
      <c r="Z11" s="116">
        <v>11850</v>
      </c>
    </row>
    <row r="12" spans="1:32" ht="28.5" customHeight="1" x14ac:dyDescent="0.25">
      <c r="A12" s="32" t="s">
        <v>20</v>
      </c>
      <c r="B12" s="76"/>
      <c r="C12" s="76"/>
      <c r="D12" s="77">
        <f>AD108</f>
        <v>16.778713466845939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23.981900452488688</v>
      </c>
      <c r="P12" s="78" t="s">
        <v>88</v>
      </c>
      <c r="S12" s="111" t="s">
        <v>31</v>
      </c>
      <c r="T12" s="116"/>
      <c r="U12" s="116"/>
      <c r="V12" s="116">
        <v>2086</v>
      </c>
      <c r="W12" s="116">
        <v>2104</v>
      </c>
      <c r="X12" s="116">
        <v>2180</v>
      </c>
      <c r="Y12" s="116">
        <v>2382</v>
      </c>
      <c r="Z12" s="116">
        <v>2278</v>
      </c>
    </row>
    <row r="13" spans="1:32" ht="15" customHeight="1" x14ac:dyDescent="0.25">
      <c r="A13" s="32" t="s">
        <v>21</v>
      </c>
      <c r="B13" s="76"/>
      <c r="C13" s="76"/>
      <c r="D13" s="77">
        <f>AD109</f>
        <v>15.462458424739934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44.9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21.859740994975585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18.507996632996633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33.918335574269335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81.492003367003363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701</v>
      </c>
      <c r="Z15" s="116">
        <v>807</v>
      </c>
      <c r="AB15" s="121">
        <f t="shared" ref="AB15:AB34" si="2">IF(Z15="np",0,Z15/$Z$34)</f>
        <v>5.7116568759289402E-2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41</v>
      </c>
      <c r="Z16" s="116">
        <v>34</v>
      </c>
      <c r="AB16" s="121">
        <f t="shared" si="2"/>
        <v>2.4063981881237173E-3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1320</v>
      </c>
      <c r="Z17" s="116">
        <v>1288</v>
      </c>
      <c r="AB17" s="121">
        <f t="shared" si="2"/>
        <v>9.1160025479510229E-2</v>
      </c>
    </row>
    <row r="18" spans="1:28" x14ac:dyDescent="0.25">
      <c r="A18" s="67" t="str">
        <f>$S$1&amp;" ("&amp;$V$2&amp;" to "&amp;$Z$2&amp;")"</f>
        <v>Indigo (2014-15 to 2018-19)</v>
      </c>
      <c r="B18" s="67"/>
      <c r="C18" s="67"/>
      <c r="D18" s="67"/>
      <c r="E18" s="67"/>
      <c r="F18" s="67"/>
      <c r="G18" s="67" t="str">
        <f>$S$1&amp;" ("&amp;$V$2&amp;" to "&amp;$Z$2&amp;")"</f>
        <v>Indigo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99</v>
      </c>
      <c r="Z18" s="116">
        <v>102</v>
      </c>
      <c r="AB18" s="121">
        <f t="shared" si="2"/>
        <v>7.2191945643711513E-3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936</v>
      </c>
      <c r="Z19" s="116">
        <v>904</v>
      </c>
      <c r="AB19" s="121">
        <f t="shared" si="2"/>
        <v>6.3981881237171773E-2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327</v>
      </c>
      <c r="Z20" s="116">
        <v>414</v>
      </c>
      <c r="AB20" s="121">
        <f t="shared" si="2"/>
        <v>2.9301436761271143E-2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1161</v>
      </c>
      <c r="Z21" s="116">
        <v>1200</v>
      </c>
      <c r="AB21" s="121">
        <f t="shared" si="2"/>
        <v>8.493170075730766E-2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849</v>
      </c>
      <c r="Z22" s="116">
        <v>907</v>
      </c>
      <c r="AB22" s="121">
        <f t="shared" si="2"/>
        <v>6.419421048906504E-2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546</v>
      </c>
      <c r="Z23" s="116">
        <v>546</v>
      </c>
      <c r="AB23" s="121">
        <f t="shared" si="2"/>
        <v>3.864392384457499E-2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57</v>
      </c>
      <c r="Z24" s="116">
        <v>61</v>
      </c>
      <c r="AB24" s="121">
        <f t="shared" si="2"/>
        <v>4.3173614551631394E-3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338</v>
      </c>
      <c r="Z25" s="116">
        <v>357</v>
      </c>
      <c r="AB25" s="121">
        <f t="shared" si="2"/>
        <v>2.5267180975299029E-2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183</v>
      </c>
      <c r="Z26" s="116">
        <v>168</v>
      </c>
      <c r="AB26" s="121">
        <f t="shared" si="2"/>
        <v>1.1890438106023074E-2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692</v>
      </c>
      <c r="Z27" s="116">
        <v>690</v>
      </c>
      <c r="AB27" s="121">
        <f t="shared" si="2"/>
        <v>4.8835727935451906E-2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684</v>
      </c>
      <c r="Z28" s="116">
        <v>733</v>
      </c>
      <c r="AB28" s="121">
        <f t="shared" si="2"/>
        <v>5.187911387925543E-2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932</v>
      </c>
      <c r="Z29" s="116">
        <v>1365</v>
      </c>
      <c r="AB29" s="121">
        <f t="shared" si="2"/>
        <v>9.6609809611437475E-2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1244</v>
      </c>
      <c r="Z30" s="116">
        <v>982</v>
      </c>
      <c r="AB30" s="121">
        <f t="shared" si="2"/>
        <v>6.9502441786396779E-2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1706</v>
      </c>
      <c r="Z31" s="116">
        <v>1801</v>
      </c>
      <c r="AB31" s="121">
        <f t="shared" si="2"/>
        <v>0.12746832755325926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234</v>
      </c>
      <c r="Z32" s="116">
        <v>266</v>
      </c>
      <c r="AB32" s="121">
        <f t="shared" si="2"/>
        <v>1.88265270012032E-2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377</v>
      </c>
      <c r="Z33" s="116">
        <v>409</v>
      </c>
      <c r="AB33" s="121">
        <f t="shared" si="2"/>
        <v>2.8947554674782362E-2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13773</v>
      </c>
      <c r="Z34" s="124">
        <v>14129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7745</v>
      </c>
      <c r="AB37" s="136">
        <f>Z37/Z40*100</f>
        <v>81.492003367003363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1759</v>
      </c>
      <c r="AB38" s="136">
        <f>Z38/Z40*100</f>
        <v>18.507996632996633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9504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3</v>
      </c>
      <c r="Z44" s="116">
        <v>7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151</v>
      </c>
      <c r="X45" s="116">
        <v>147</v>
      </c>
      <c r="Y45" s="116">
        <v>191</v>
      </c>
      <c r="Z45" s="116">
        <v>201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353</v>
      </c>
      <c r="X46" s="116">
        <v>383</v>
      </c>
      <c r="Y46" s="116">
        <v>396</v>
      </c>
      <c r="Z46" s="116">
        <v>392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492</v>
      </c>
      <c r="X47" s="116">
        <v>483</v>
      </c>
      <c r="Y47" s="116">
        <v>430</v>
      </c>
      <c r="Z47" s="116">
        <v>499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484</v>
      </c>
      <c r="X48" s="116">
        <v>491</v>
      </c>
      <c r="Y48" s="116">
        <v>537</v>
      </c>
      <c r="Z48" s="116">
        <v>599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Indigo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435</v>
      </c>
      <c r="X49" s="116">
        <v>496</v>
      </c>
      <c r="Y49" s="116">
        <v>531</v>
      </c>
      <c r="Z49" s="116">
        <v>504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466</v>
      </c>
      <c r="X50" s="116">
        <v>509</v>
      </c>
      <c r="Y50" s="116">
        <v>501</v>
      </c>
      <c r="Z50" s="116">
        <v>532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622</v>
      </c>
      <c r="X51" s="116">
        <v>594</v>
      </c>
      <c r="Y51" s="116">
        <v>643</v>
      </c>
      <c r="Z51" s="116">
        <v>664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647</v>
      </c>
      <c r="X52" s="116">
        <v>721</v>
      </c>
      <c r="Y52" s="116">
        <v>755</v>
      </c>
      <c r="Z52" s="116">
        <v>696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679</v>
      </c>
      <c r="X53" s="116">
        <v>701</v>
      </c>
      <c r="Y53" s="116">
        <v>733</v>
      </c>
      <c r="Z53" s="116">
        <v>698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648</v>
      </c>
      <c r="X54" s="116">
        <v>717</v>
      </c>
      <c r="Y54" s="116">
        <v>748</v>
      </c>
      <c r="Z54" s="116">
        <v>728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555</v>
      </c>
      <c r="X55" s="116">
        <v>578</v>
      </c>
      <c r="Y55" s="116">
        <v>615</v>
      </c>
      <c r="Z55" s="116">
        <v>616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330</v>
      </c>
      <c r="X56" s="116">
        <v>353</v>
      </c>
      <c r="Y56" s="116">
        <v>366</v>
      </c>
      <c r="Z56" s="116">
        <v>407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129</v>
      </c>
      <c r="X57" s="116">
        <v>160</v>
      </c>
      <c r="Y57" s="116">
        <v>177</v>
      </c>
      <c r="Z57" s="116">
        <v>162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76</v>
      </c>
      <c r="X58" s="116">
        <v>63</v>
      </c>
      <c r="Y58" s="116">
        <v>78</v>
      </c>
      <c r="Z58" s="116">
        <v>81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37</v>
      </c>
      <c r="X59" s="116">
        <v>29</v>
      </c>
      <c r="Y59" s="116">
        <v>37</v>
      </c>
      <c r="Z59" s="116">
        <v>35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13</v>
      </c>
      <c r="X60" s="116">
        <v>23</v>
      </c>
      <c r="Y60" s="116">
        <v>24</v>
      </c>
      <c r="Z60" s="116">
        <v>22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6116</v>
      </c>
      <c r="X61" s="116">
        <v>6451</v>
      </c>
      <c r="Y61" s="116">
        <v>6809</v>
      </c>
      <c r="Z61" s="116">
        <v>6846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</v>
      </c>
      <c r="X63" s="116">
        <v>9</v>
      </c>
      <c r="Y63" s="116">
        <v>6</v>
      </c>
      <c r="Z63" s="116">
        <v>12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Indigo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166</v>
      </c>
      <c r="X64" s="116">
        <v>198</v>
      </c>
      <c r="Y64" s="116">
        <v>186</v>
      </c>
      <c r="Z64" s="116">
        <v>238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473</v>
      </c>
      <c r="X65" s="116">
        <v>424</v>
      </c>
      <c r="Y65" s="116">
        <v>465</v>
      </c>
      <c r="Z65" s="116">
        <v>477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451</v>
      </c>
      <c r="X66" s="116">
        <v>520</v>
      </c>
      <c r="Y66" s="116">
        <v>563</v>
      </c>
      <c r="Z66" s="116">
        <v>523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458</v>
      </c>
      <c r="X67" s="116">
        <v>464</v>
      </c>
      <c r="Y67" s="116">
        <v>491</v>
      </c>
      <c r="Z67" s="116">
        <v>582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454</v>
      </c>
      <c r="X68" s="116">
        <v>450</v>
      </c>
      <c r="Y68" s="116">
        <v>458</v>
      </c>
      <c r="Z68" s="116">
        <v>495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572</v>
      </c>
      <c r="X69" s="116">
        <v>618</v>
      </c>
      <c r="Y69" s="116">
        <v>593</v>
      </c>
      <c r="Z69" s="116">
        <v>656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655</v>
      </c>
      <c r="X70" s="116">
        <v>664</v>
      </c>
      <c r="Y70" s="116">
        <v>725</v>
      </c>
      <c r="Z70" s="116">
        <v>706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766</v>
      </c>
      <c r="X71" s="116">
        <v>781</v>
      </c>
      <c r="Y71" s="116">
        <v>812</v>
      </c>
      <c r="Z71" s="116">
        <v>850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748</v>
      </c>
      <c r="X72" s="116">
        <v>765</v>
      </c>
      <c r="Y72" s="116">
        <v>756</v>
      </c>
      <c r="Z72" s="116">
        <v>782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731</v>
      </c>
      <c r="X73" s="116">
        <v>789</v>
      </c>
      <c r="Y73" s="116">
        <v>786</v>
      </c>
      <c r="Z73" s="116">
        <v>784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527</v>
      </c>
      <c r="X74" s="116">
        <v>557</v>
      </c>
      <c r="Y74" s="116">
        <v>656</v>
      </c>
      <c r="Z74" s="116">
        <v>675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225</v>
      </c>
      <c r="X75" s="116">
        <v>229</v>
      </c>
      <c r="Y75" s="116">
        <v>255</v>
      </c>
      <c r="Z75" s="116">
        <v>326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70</v>
      </c>
      <c r="X76" s="116">
        <v>95</v>
      </c>
      <c r="Y76" s="116">
        <v>117</v>
      </c>
      <c r="Z76" s="116">
        <v>101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38</v>
      </c>
      <c r="X77" s="116">
        <v>35</v>
      </c>
      <c r="Y77" s="116">
        <v>47</v>
      </c>
      <c r="Z77" s="116">
        <v>47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30</v>
      </c>
      <c r="X78" s="116">
        <v>30</v>
      </c>
      <c r="Y78" s="116">
        <v>28</v>
      </c>
      <c r="Z78" s="116">
        <v>28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14</v>
      </c>
      <c r="X79" s="116">
        <v>13</v>
      </c>
      <c r="Y79" s="116">
        <v>13</v>
      </c>
      <c r="Z79" s="116">
        <v>13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6382</v>
      </c>
      <c r="X80" s="116">
        <v>6641</v>
      </c>
      <c r="Y80" s="116">
        <v>6965</v>
      </c>
      <c r="Z80" s="116">
        <v>7286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Indigo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473</v>
      </c>
      <c r="X83" s="116">
        <v>465</v>
      </c>
      <c r="Y83" s="116">
        <v>522</v>
      </c>
      <c r="Z83" s="116">
        <v>545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496</v>
      </c>
      <c r="X84" s="116">
        <v>517</v>
      </c>
      <c r="Y84" s="116">
        <v>536</v>
      </c>
      <c r="Z84" s="116">
        <v>531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14,131</v>
      </c>
      <c r="D85" s="100">
        <f t="shared" ref="D85:D90" si="4">AD4</f>
        <v>2.5992884629347346E-2</v>
      </c>
      <c r="E85" s="101">
        <f t="shared" ref="E85:E90" si="5">AD4</f>
        <v>2.5992884629347346E-2</v>
      </c>
      <c r="F85" s="100">
        <f t="shared" ref="F85:F90" si="6">AF4</f>
        <v>0.11893261540897937</v>
      </c>
      <c r="G85" s="101">
        <f t="shared" ref="G85:G90" si="7">AF4</f>
        <v>0.11893261540897937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752</v>
      </c>
      <c r="X85" s="116">
        <v>813</v>
      </c>
      <c r="Y85" s="116">
        <v>858</v>
      </c>
      <c r="Z85" s="116">
        <v>877</v>
      </c>
    </row>
    <row r="86" spans="1:30" ht="15" customHeight="1" x14ac:dyDescent="0.25">
      <c r="A86" s="102" t="s">
        <v>4</v>
      </c>
      <c r="B86" s="51"/>
      <c r="C86" s="61" t="str">
        <f t="shared" si="3"/>
        <v>6,843</v>
      </c>
      <c r="D86" s="100">
        <f t="shared" si="4"/>
        <v>4.8458149779735393E-3</v>
      </c>
      <c r="E86" s="101">
        <f t="shared" si="5"/>
        <v>4.8458149779735393E-3</v>
      </c>
      <c r="F86" s="100">
        <f t="shared" si="6"/>
        <v>9.1039540816326481E-2</v>
      </c>
      <c r="G86" s="101">
        <f t="shared" si="7"/>
        <v>9.1039540816326481E-2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236</v>
      </c>
      <c r="X86" s="116">
        <v>242</v>
      </c>
      <c r="Y86" s="116">
        <v>256</v>
      </c>
      <c r="Z86" s="116">
        <v>272</v>
      </c>
    </row>
    <row r="87" spans="1:30" ht="15" customHeight="1" x14ac:dyDescent="0.25">
      <c r="A87" s="102" t="s">
        <v>5</v>
      </c>
      <c r="B87" s="51"/>
      <c r="C87" s="61" t="str">
        <f t="shared" si="3"/>
        <v>7,282</v>
      </c>
      <c r="D87" s="100">
        <f t="shared" si="4"/>
        <v>4.5363192650014428E-2</v>
      </c>
      <c r="E87" s="101">
        <f t="shared" si="5"/>
        <v>4.5363192650014428E-2</v>
      </c>
      <c r="F87" s="100">
        <f t="shared" si="6"/>
        <v>0.1460497324519987</v>
      </c>
      <c r="G87" s="101">
        <f t="shared" si="7"/>
        <v>0.1460497324519987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138</v>
      </c>
      <c r="X87" s="116">
        <v>140</v>
      </c>
      <c r="Y87" s="116">
        <v>141</v>
      </c>
      <c r="Z87" s="116">
        <v>138</v>
      </c>
    </row>
    <row r="88" spans="1:30" ht="15" customHeight="1" x14ac:dyDescent="0.25">
      <c r="A88" s="51" t="s">
        <v>6</v>
      </c>
      <c r="B88" s="51"/>
      <c r="C88" s="61" t="str">
        <f t="shared" si="3"/>
        <v>9,503</v>
      </c>
      <c r="D88" s="100">
        <f t="shared" si="4"/>
        <v>-2.7285129604365244E-3</v>
      </c>
      <c r="E88" s="101">
        <f t="shared" si="5"/>
        <v>-2.7285129604365244E-3</v>
      </c>
      <c r="F88" s="100">
        <f t="shared" si="6"/>
        <v>9.1671453187823104E-2</v>
      </c>
      <c r="G88" s="101">
        <f t="shared" si="7"/>
        <v>9.1671453187823104E-2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172</v>
      </c>
      <c r="X88" s="116">
        <v>175</v>
      </c>
      <c r="Y88" s="116">
        <v>176</v>
      </c>
      <c r="Z88" s="116">
        <v>187</v>
      </c>
    </row>
    <row r="89" spans="1:30" ht="15" customHeight="1" x14ac:dyDescent="0.25">
      <c r="A89" s="51" t="s">
        <v>102</v>
      </c>
      <c r="B89" s="51"/>
      <c r="C89" s="61" t="str">
        <f t="shared" si="3"/>
        <v>$39,078</v>
      </c>
      <c r="D89" s="100">
        <f t="shared" si="4"/>
        <v>-3.9365261915101923E-3</v>
      </c>
      <c r="E89" s="101">
        <f t="shared" si="5"/>
        <v>-3.9365261915101923E-3</v>
      </c>
      <c r="F89" s="100">
        <f t="shared" si="6"/>
        <v>5.9171161403984263E-2</v>
      </c>
      <c r="G89" s="101">
        <f t="shared" si="7"/>
        <v>5.9171161403984263E-2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437</v>
      </c>
      <c r="X89" s="116">
        <v>453</v>
      </c>
      <c r="Y89" s="116">
        <v>477</v>
      </c>
      <c r="Z89" s="116">
        <v>462</v>
      </c>
    </row>
    <row r="90" spans="1:30" ht="15" customHeight="1" x14ac:dyDescent="0.25">
      <c r="A90" s="51" t="s">
        <v>7</v>
      </c>
      <c r="B90" s="51"/>
      <c r="C90" s="61" t="str">
        <f t="shared" si="3"/>
        <v>$483.6 mil</v>
      </c>
      <c r="D90" s="100">
        <f t="shared" si="4"/>
        <v>2.5200056158644069E-2</v>
      </c>
      <c r="E90" s="101">
        <f t="shared" si="5"/>
        <v>2.5200056158644069E-2</v>
      </c>
      <c r="F90" s="100">
        <f t="shared" si="6"/>
        <v>0.18921643056038273</v>
      </c>
      <c r="G90" s="101">
        <f t="shared" si="7"/>
        <v>0.18921643056038273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622</v>
      </c>
      <c r="X90" s="116">
        <v>632</v>
      </c>
      <c r="Y90" s="116">
        <v>662</v>
      </c>
      <c r="Z90" s="116">
        <v>653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4435</v>
      </c>
      <c r="X91" s="116">
        <v>4545</v>
      </c>
      <c r="Y91" s="116">
        <v>4827</v>
      </c>
      <c r="Z91" s="116">
        <v>4751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297</v>
      </c>
      <c r="X93" s="116">
        <v>305</v>
      </c>
      <c r="Y93" s="116">
        <v>354</v>
      </c>
      <c r="Z93" s="116">
        <v>373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1014</v>
      </c>
      <c r="X94" s="116">
        <v>1013</v>
      </c>
      <c r="Y94" s="116">
        <v>1078</v>
      </c>
      <c r="Z94" s="116">
        <v>1104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149</v>
      </c>
      <c r="X95" s="116">
        <v>150</v>
      </c>
      <c r="Y95" s="116">
        <v>165</v>
      </c>
      <c r="Z95" s="116">
        <v>161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555</v>
      </c>
      <c r="X96" s="116">
        <v>572</v>
      </c>
      <c r="Y96" s="116">
        <v>630</v>
      </c>
      <c r="Z96" s="116">
        <v>648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642</v>
      </c>
      <c r="X97" s="116">
        <v>700</v>
      </c>
      <c r="Y97" s="116">
        <v>749</v>
      </c>
      <c r="Z97" s="116">
        <v>710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405</v>
      </c>
      <c r="X98" s="116">
        <v>432</v>
      </c>
      <c r="Y98" s="116">
        <v>438</v>
      </c>
      <c r="Z98" s="116">
        <v>454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33</v>
      </c>
      <c r="X99" s="116">
        <v>41</v>
      </c>
      <c r="Y99" s="116">
        <v>36</v>
      </c>
      <c r="Z99" s="116">
        <v>44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321</v>
      </c>
      <c r="X100" s="116">
        <v>339</v>
      </c>
      <c r="Y100" s="116">
        <v>366</v>
      </c>
      <c r="Z100" s="116">
        <v>389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4344</v>
      </c>
      <c r="X101" s="116">
        <v>4429</v>
      </c>
      <c r="Y101" s="116">
        <v>4704</v>
      </c>
      <c r="Z101" s="116">
        <v>4751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8025</v>
      </c>
      <c r="X104" s="116">
        <v>8744</v>
      </c>
      <c r="Y104" s="116">
        <v>9036</v>
      </c>
      <c r="Z104" s="116">
        <v>9370</v>
      </c>
      <c r="AB104" s="113" t="str">
        <f>TEXT(Z104,"###,###")</f>
        <v>9,370</v>
      </c>
      <c r="AD104" s="134">
        <f>Z104/($Z$4)*100</f>
        <v>66.308116906092991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2668</v>
      </c>
      <c r="X105" s="116">
        <v>2713</v>
      </c>
      <c r="Y105" s="116">
        <v>2819</v>
      </c>
      <c r="Z105" s="116">
        <v>3065</v>
      </c>
      <c r="AB105" s="113" t="str">
        <f>TEXT(Z105,"###,###")</f>
        <v>3,065</v>
      </c>
      <c r="AD105" s="134">
        <f>Z105/($Z$4)*100</f>
        <v>21.689901634703844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10693</v>
      </c>
      <c r="X106" s="124">
        <v>11457</v>
      </c>
      <c r="Y106" s="124">
        <v>11855</v>
      </c>
      <c r="Z106" s="124">
        <v>12435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1966</v>
      </c>
      <c r="X108" s="116">
        <v>2230</v>
      </c>
      <c r="Y108" s="116">
        <v>2448</v>
      </c>
      <c r="Z108" s="116">
        <v>2371</v>
      </c>
      <c r="AB108" s="113" t="str">
        <f>TEXT(Z108,"###,###")</f>
        <v>2,371</v>
      </c>
      <c r="AD108" s="134">
        <f>Z108/($Z$4)*100</f>
        <v>16.778713466845939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2008</v>
      </c>
      <c r="X109" s="116">
        <v>2204</v>
      </c>
      <c r="Y109" s="116">
        <v>2179</v>
      </c>
      <c r="Z109" s="116">
        <v>2185</v>
      </c>
      <c r="AB109" s="113" t="str">
        <f>TEXT(Z109,"###,###")</f>
        <v>2,185</v>
      </c>
      <c r="AD109" s="134">
        <f>Z109/($Z$4)*100</f>
        <v>15.462458424739934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2433</v>
      </c>
      <c r="X110" s="116">
        <v>2628</v>
      </c>
      <c r="Y110" s="116">
        <v>2655</v>
      </c>
      <c r="Z110" s="116">
        <v>3089</v>
      </c>
      <c r="AB110" s="113" t="str">
        <f>TEXT(Z110,"###,###")</f>
        <v>3,089</v>
      </c>
      <c r="AD110" s="134">
        <f>Z110/($Z$4)*100</f>
        <v>21.859740994975585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4282</v>
      </c>
      <c r="X111" s="116">
        <v>4395</v>
      </c>
      <c r="Y111" s="116">
        <v>4575</v>
      </c>
      <c r="Z111" s="116">
        <v>4793</v>
      </c>
      <c r="AB111" s="113" t="str">
        <f>TEXT(Z111,"###,###")</f>
        <v>4,793</v>
      </c>
      <c r="AD111" s="134">
        <f>Z111/($Z$4)*100</f>
        <v>33.918335574269335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12496</v>
      </c>
      <c r="X112" s="116">
        <v>13092</v>
      </c>
      <c r="Y112" s="116">
        <v>13773</v>
      </c>
      <c r="Z112" s="116">
        <v>14128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41.65</v>
      </c>
      <c r="W118" s="135">
        <v>46.72</v>
      </c>
      <c r="X118" s="135">
        <v>44.9</v>
      </c>
      <c r="Y118" s="135">
        <v>45.1</v>
      </c>
      <c r="Z118" s="135">
        <v>44.87</v>
      </c>
      <c r="AB118" s="113" t="str">
        <f>TEXT(Z118,"##.0")</f>
        <v>44.9</v>
      </c>
    </row>
    <row r="120" spans="19:32" x14ac:dyDescent="0.25">
      <c r="S120" s="105" t="s">
        <v>104</v>
      </c>
      <c r="T120" s="116"/>
      <c r="U120" s="116"/>
      <c r="V120" s="116">
        <v>6623</v>
      </c>
      <c r="W120" s="116">
        <v>6667</v>
      </c>
      <c r="X120" s="116">
        <v>6794</v>
      </c>
      <c r="Y120" s="116">
        <v>7150</v>
      </c>
      <c r="Z120" s="116">
        <v>7223</v>
      </c>
      <c r="AB120" s="113" t="str">
        <f>TEXT(Z120,"###,###")</f>
        <v>7,223</v>
      </c>
    </row>
    <row r="121" spans="19:32" x14ac:dyDescent="0.25">
      <c r="S121" s="105" t="s">
        <v>105</v>
      </c>
      <c r="T121" s="116"/>
      <c r="U121" s="116"/>
      <c r="V121" s="116">
        <v>1078</v>
      </c>
      <c r="W121" s="116">
        <v>1086</v>
      </c>
      <c r="X121" s="116">
        <v>1106</v>
      </c>
      <c r="Y121" s="116">
        <v>1206</v>
      </c>
      <c r="Z121" s="116">
        <v>1107</v>
      </c>
      <c r="AB121" s="113" t="str">
        <f>TEXT(Z121,"###,###")</f>
        <v>1,107</v>
      </c>
    </row>
    <row r="122" spans="19:32" x14ac:dyDescent="0.25">
      <c r="S122" s="105" t="s">
        <v>106</v>
      </c>
      <c r="T122" s="116"/>
      <c r="U122" s="116"/>
      <c r="V122" s="116">
        <v>1009</v>
      </c>
      <c r="W122" s="116">
        <v>1018</v>
      </c>
      <c r="X122" s="116">
        <v>1074</v>
      </c>
      <c r="Y122" s="116">
        <v>1174</v>
      </c>
      <c r="Z122" s="116">
        <v>1172</v>
      </c>
      <c r="AB122" s="113" t="str">
        <f>TEXT(Z122,"###,###")</f>
        <v>1,172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7632</v>
      </c>
      <c r="W124" s="116">
        <v>7685</v>
      </c>
      <c r="X124" s="116">
        <v>7868</v>
      </c>
      <c r="Y124" s="116">
        <v>8324</v>
      </c>
      <c r="Z124" s="116">
        <v>8395</v>
      </c>
      <c r="AB124" s="113" t="str">
        <f>TEXT(Z124,"###,###")</f>
        <v>8,395</v>
      </c>
      <c r="AD124" s="131">
        <f>Z124/$Z$7*100</f>
        <v>88.340524045038407</v>
      </c>
    </row>
    <row r="125" spans="19:32" x14ac:dyDescent="0.25">
      <c r="S125" s="105" t="s">
        <v>108</v>
      </c>
      <c r="T125" s="116"/>
      <c r="U125" s="116"/>
      <c r="V125" s="116">
        <v>2087</v>
      </c>
      <c r="W125" s="116">
        <v>2104</v>
      </c>
      <c r="X125" s="116">
        <v>2180</v>
      </c>
      <c r="Y125" s="116">
        <v>2380</v>
      </c>
      <c r="Z125" s="116">
        <v>2279</v>
      </c>
      <c r="AB125" s="113" t="str">
        <f>TEXT(Z125,"###,###")</f>
        <v>2,279</v>
      </c>
      <c r="AD125" s="131">
        <f>Z125/$Z$7*100</f>
        <v>23.981900452488688</v>
      </c>
    </row>
    <row r="127" spans="19:32" x14ac:dyDescent="0.25">
      <c r="S127" s="105" t="s">
        <v>109</v>
      </c>
      <c r="T127" s="116"/>
      <c r="U127" s="116"/>
      <c r="V127" s="116">
        <v>4423</v>
      </c>
      <c r="W127" s="116">
        <v>4430</v>
      </c>
      <c r="X127" s="116">
        <v>4545</v>
      </c>
      <c r="Y127" s="116">
        <v>4826</v>
      </c>
      <c r="Z127" s="116">
        <v>4752</v>
      </c>
      <c r="AB127" s="113" t="str">
        <f>TEXT(Z127,"###,###")</f>
        <v>4,752</v>
      </c>
      <c r="AD127" s="131">
        <f>Z127/$Z$7*100</f>
        <v>50.00526149636957</v>
      </c>
    </row>
    <row r="128" spans="19:32" x14ac:dyDescent="0.25">
      <c r="S128" s="105" t="s">
        <v>110</v>
      </c>
      <c r="T128" s="116"/>
      <c r="U128" s="116"/>
      <c r="V128" s="116">
        <v>4283</v>
      </c>
      <c r="W128" s="116">
        <v>4344</v>
      </c>
      <c r="X128" s="116">
        <v>4429</v>
      </c>
      <c r="Y128" s="116">
        <v>4706</v>
      </c>
      <c r="Z128" s="116">
        <v>4748</v>
      </c>
      <c r="AB128" s="113" t="str">
        <f>TEXT(Z128,"###,###")</f>
        <v>4,748</v>
      </c>
      <c r="AD128" s="131">
        <f>Z128/$Z$7*100</f>
        <v>49.963169525413029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91743B3-3513-4A07-9F53-7759D22E91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DAC1D9A9-96FF-4456-AF9F-56B8E1ACC4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29A87887-3076-4F02-82EF-92F5A6B807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916DCEEE-CDA0-4565-96A2-CA22129C1D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DE3B2-9332-4E5B-A19F-41973B78CCF3}">
  <sheetPr codeName="Sheet9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Kingston</v>
      </c>
      <c r="T1" s="103"/>
      <c r="U1" s="103"/>
      <c r="V1" s="103"/>
      <c r="W1" s="103"/>
      <c r="X1" s="103"/>
      <c r="Y1" s="104" t="str">
        <f>Y3</f>
        <v>8.35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148</v>
      </c>
      <c r="Y3" s="109" t="s">
        <v>242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8.35 Kingston,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117845</v>
      </c>
      <c r="W4" s="112">
        <v>118586</v>
      </c>
      <c r="X4" s="112">
        <v>122791</v>
      </c>
      <c r="Y4" s="112">
        <v>125896</v>
      </c>
      <c r="Z4" s="112">
        <v>129427</v>
      </c>
      <c r="AB4" s="113" t="str">
        <f>TEXT(Z4,"###,###")</f>
        <v>129,427</v>
      </c>
      <c r="AD4" s="114">
        <f>Z4/Y4-1</f>
        <v>2.8046959395056303E-2</v>
      </c>
      <c r="AF4" s="114">
        <f>Z4/V4-1</f>
        <v>9.8281641138783904E-2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59120</v>
      </c>
      <c r="W5" s="112">
        <v>59303</v>
      </c>
      <c r="X5" s="112">
        <v>61715</v>
      </c>
      <c r="Y5" s="112">
        <v>63113</v>
      </c>
      <c r="Z5" s="112">
        <v>63997</v>
      </c>
      <c r="AB5" s="113" t="str">
        <f>TEXT(Z5,"###,###")</f>
        <v>63,997</v>
      </c>
      <c r="AD5" s="114">
        <f t="shared" ref="AD5:AD9" si="0">Z5/Y5-1</f>
        <v>1.4006623041211697E-2</v>
      </c>
      <c r="AF5" s="114">
        <f t="shared" ref="AF5:AF9" si="1">Z5/V5-1</f>
        <v>8.2493234100135426E-2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58724</v>
      </c>
      <c r="W6" s="112">
        <v>59283</v>
      </c>
      <c r="X6" s="112">
        <v>61076</v>
      </c>
      <c r="Y6" s="112">
        <v>62782</v>
      </c>
      <c r="Z6" s="112">
        <v>65433</v>
      </c>
      <c r="AB6" s="113" t="str">
        <f>TEXT(Z6,"###,###")</f>
        <v>65,433</v>
      </c>
      <c r="AD6" s="114">
        <f t="shared" si="0"/>
        <v>4.2225478640374625E-2</v>
      </c>
      <c r="AF6" s="114">
        <f t="shared" si="1"/>
        <v>0.11424630474763298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86294</v>
      </c>
      <c r="W7" s="112">
        <v>87289</v>
      </c>
      <c r="X7" s="112">
        <v>89028</v>
      </c>
      <c r="Y7" s="112">
        <v>90968</v>
      </c>
      <c r="Z7" s="112">
        <v>92742</v>
      </c>
      <c r="AB7" s="113" t="str">
        <f>TEXT(Z7,"###,###")</f>
        <v>92,742</v>
      </c>
      <c r="AD7" s="114">
        <f t="shared" si="0"/>
        <v>1.9501363116700476E-2</v>
      </c>
      <c r="AF7" s="114">
        <f t="shared" si="1"/>
        <v>7.4721301596866629E-2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129,427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92,742</v>
      </c>
      <c r="P8" s="71"/>
      <c r="S8" s="111" t="s">
        <v>87</v>
      </c>
      <c r="T8" s="112"/>
      <c r="U8" s="112"/>
      <c r="V8" s="112">
        <v>44059.54</v>
      </c>
      <c r="W8" s="112">
        <v>45917.81</v>
      </c>
      <c r="X8" s="112">
        <v>46758</v>
      </c>
      <c r="Y8" s="112">
        <v>48312</v>
      </c>
      <c r="Z8" s="112">
        <v>49561</v>
      </c>
      <c r="AB8" s="113" t="str">
        <f>TEXT(Z8,"$###,###")</f>
        <v>$49,561</v>
      </c>
      <c r="AD8" s="114">
        <f t="shared" si="0"/>
        <v>2.5852790197052444E-2</v>
      </c>
      <c r="AF8" s="114">
        <f t="shared" si="1"/>
        <v>0.12486421782887436</v>
      </c>
    </row>
    <row r="9" spans="1:32" x14ac:dyDescent="0.25">
      <c r="A9" s="32" t="s">
        <v>15</v>
      </c>
      <c r="B9" s="75"/>
      <c r="C9" s="76"/>
      <c r="D9" s="77">
        <f>AD104</f>
        <v>77.881740286029967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50.426991007310605</v>
      </c>
      <c r="P9" s="78" t="s">
        <v>88</v>
      </c>
      <c r="S9" s="111" t="s">
        <v>7</v>
      </c>
      <c r="T9" s="112"/>
      <c r="U9" s="112"/>
      <c r="V9" s="112">
        <v>4857948519</v>
      </c>
      <c r="W9" s="112">
        <v>5128385885</v>
      </c>
      <c r="X9" s="112">
        <v>5388441213</v>
      </c>
      <c r="Y9" s="112">
        <v>5735981088</v>
      </c>
      <c r="Z9" s="112">
        <v>6054789985</v>
      </c>
      <c r="AB9" s="113" t="str">
        <f>TEXT(Z9/1000000,"$#,###.0")&amp;" mil"</f>
        <v>$6,054.8 mil</v>
      </c>
      <c r="AD9" s="114">
        <f t="shared" si="0"/>
        <v>5.5580534891749522E-2</v>
      </c>
      <c r="AF9" s="114">
        <f t="shared" si="1"/>
        <v>0.24636767172789376</v>
      </c>
    </row>
    <row r="10" spans="1:32" x14ac:dyDescent="0.25">
      <c r="A10" s="32" t="s">
        <v>18</v>
      </c>
      <c r="B10" s="75"/>
      <c r="C10" s="76"/>
      <c r="D10" s="77">
        <f>AD105</f>
        <v>15.523808787965418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49.574087252808866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93.41506545038925</v>
      </c>
      <c r="P11" s="78" t="s">
        <v>88</v>
      </c>
      <c r="S11" s="111" t="s">
        <v>30</v>
      </c>
      <c r="T11" s="116"/>
      <c r="U11" s="116"/>
      <c r="V11" s="116">
        <v>106587</v>
      </c>
      <c r="W11" s="116">
        <v>107058</v>
      </c>
      <c r="X11" s="116">
        <v>110884</v>
      </c>
      <c r="Y11" s="116">
        <v>113583</v>
      </c>
      <c r="Z11" s="116">
        <v>116766</v>
      </c>
    </row>
    <row r="12" spans="1:32" ht="28.5" customHeight="1" x14ac:dyDescent="0.25">
      <c r="A12" s="32" t="s">
        <v>20</v>
      </c>
      <c r="B12" s="76"/>
      <c r="C12" s="76"/>
      <c r="D12" s="77">
        <f>AD108</f>
        <v>15.071816545233993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13.657242673222489</v>
      </c>
      <c r="P12" s="78" t="s">
        <v>88</v>
      </c>
      <c r="S12" s="111" t="s">
        <v>31</v>
      </c>
      <c r="T12" s="116"/>
      <c r="U12" s="116"/>
      <c r="V12" s="116">
        <v>11258</v>
      </c>
      <c r="W12" s="116">
        <v>11528</v>
      </c>
      <c r="X12" s="116">
        <v>11907</v>
      </c>
      <c r="Y12" s="116">
        <v>12313</v>
      </c>
      <c r="Z12" s="116">
        <v>12665</v>
      </c>
    </row>
    <row r="13" spans="1:32" ht="15" customHeight="1" x14ac:dyDescent="0.25">
      <c r="A13" s="32" t="s">
        <v>21</v>
      </c>
      <c r="B13" s="76"/>
      <c r="C13" s="76"/>
      <c r="D13" s="77">
        <f>AD109</f>
        <v>13.34806493235569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41.7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22.941117386634939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15.612938005390836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42.042232300833675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84.387061994609169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438</v>
      </c>
      <c r="Z15" s="116">
        <v>472</v>
      </c>
      <c r="AB15" s="121">
        <f t="shared" ref="AB15:AB34" si="2">IF(Z15="np",0,Z15/$Z$34)</f>
        <v>3.6468433943458475E-3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126</v>
      </c>
      <c r="Z16" s="116">
        <v>126</v>
      </c>
      <c r="AB16" s="121">
        <f t="shared" si="2"/>
        <v>9.735217535753745E-4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8627</v>
      </c>
      <c r="Z17" s="116">
        <v>8564</v>
      </c>
      <c r="AB17" s="121">
        <f t="shared" si="2"/>
        <v>6.6168573790631013E-2</v>
      </c>
    </row>
    <row r="18" spans="1:28" x14ac:dyDescent="0.25">
      <c r="A18" s="67" t="str">
        <f>$S$1&amp;" ("&amp;$V$2&amp;" to "&amp;$Z$2&amp;")"</f>
        <v>Kingston (2014-15 to 2018-19)</v>
      </c>
      <c r="B18" s="67"/>
      <c r="C18" s="67"/>
      <c r="D18" s="67"/>
      <c r="E18" s="67"/>
      <c r="F18" s="67"/>
      <c r="G18" s="67" t="str">
        <f>$S$1&amp;" ("&amp;$V$2&amp;" to "&amp;$Z$2&amp;")"</f>
        <v>Kingston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822</v>
      </c>
      <c r="Z18" s="116">
        <v>821</v>
      </c>
      <c r="AB18" s="121">
        <f t="shared" si="2"/>
        <v>6.3433441244871627E-3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9020</v>
      </c>
      <c r="Z19" s="116">
        <v>9147</v>
      </c>
      <c r="AB19" s="121">
        <f t="shared" si="2"/>
        <v>7.067304349169802E-2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6948</v>
      </c>
      <c r="Z20" s="116">
        <v>6999</v>
      </c>
      <c r="AB20" s="121">
        <f t="shared" si="2"/>
        <v>5.4076815502174969E-2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12143</v>
      </c>
      <c r="Z21" s="116">
        <v>12219</v>
      </c>
      <c r="AB21" s="121">
        <f t="shared" si="2"/>
        <v>9.4408431007440494E-2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7394</v>
      </c>
      <c r="Z22" s="116">
        <v>8077</v>
      </c>
      <c r="AB22" s="121">
        <f t="shared" si="2"/>
        <v>6.2405834949430951E-2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3673</v>
      </c>
      <c r="Z23" s="116">
        <v>3758</v>
      </c>
      <c r="AB23" s="121">
        <f t="shared" si="2"/>
        <v>2.9035672618541727E-2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2354</v>
      </c>
      <c r="Z24" s="116">
        <v>2458</v>
      </c>
      <c r="AB24" s="121">
        <f t="shared" si="2"/>
        <v>1.8991400557843416E-2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6104</v>
      </c>
      <c r="Z25" s="116">
        <v>6348</v>
      </c>
      <c r="AB25" s="121">
        <f t="shared" si="2"/>
        <v>4.9046953108702204E-2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2504</v>
      </c>
      <c r="Z26" s="116">
        <v>2511</v>
      </c>
      <c r="AB26" s="121">
        <f t="shared" si="2"/>
        <v>1.9400897803394965E-2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11644</v>
      </c>
      <c r="Z27" s="116">
        <v>12163</v>
      </c>
      <c r="AB27" s="121">
        <f t="shared" si="2"/>
        <v>9.3975754672518105E-2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11813</v>
      </c>
      <c r="Z28" s="116">
        <v>12218</v>
      </c>
      <c r="AB28" s="121">
        <f t="shared" si="2"/>
        <v>9.440070464431688E-2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5382</v>
      </c>
      <c r="Z29" s="116">
        <v>9170</v>
      </c>
      <c r="AB29" s="121">
        <f t="shared" si="2"/>
        <v>7.0850749843541144E-2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10355</v>
      </c>
      <c r="Z30" s="116">
        <v>8116</v>
      </c>
      <c r="AB30" s="121">
        <f t="shared" si="2"/>
        <v>6.2707163111251907E-2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13646</v>
      </c>
      <c r="Z31" s="116">
        <v>14483</v>
      </c>
      <c r="AB31" s="121">
        <f t="shared" si="2"/>
        <v>0.11190091711930278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2967</v>
      </c>
      <c r="Z32" s="116">
        <v>3059</v>
      </c>
      <c r="AB32" s="121">
        <f t="shared" si="2"/>
        <v>2.3634944795135483E-2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4200</v>
      </c>
      <c r="Z33" s="116">
        <v>4310</v>
      </c>
      <c r="AB33" s="121">
        <f t="shared" si="2"/>
        <v>3.3300625062776701E-2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125896</v>
      </c>
      <c r="Z34" s="124">
        <v>129427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78269</v>
      </c>
      <c r="AB37" s="136">
        <f>Z37/Z40*100</f>
        <v>84.387061994609169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14481</v>
      </c>
      <c r="AB38" s="136">
        <f>Z38/Z40*100</f>
        <v>15.612938005390836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92750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37</v>
      </c>
      <c r="X44" s="116">
        <v>38</v>
      </c>
      <c r="Y44" s="116">
        <v>25</v>
      </c>
      <c r="Z44" s="116">
        <v>26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793</v>
      </c>
      <c r="X45" s="116">
        <v>829</v>
      </c>
      <c r="Y45" s="116">
        <v>893</v>
      </c>
      <c r="Z45" s="116">
        <v>987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3013</v>
      </c>
      <c r="X46" s="116">
        <v>2998</v>
      </c>
      <c r="Y46" s="116">
        <v>3008</v>
      </c>
      <c r="Z46" s="116">
        <v>2986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5319</v>
      </c>
      <c r="X47" s="116">
        <v>5716</v>
      </c>
      <c r="Y47" s="116">
        <v>5951</v>
      </c>
      <c r="Z47" s="116">
        <v>6169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6869</v>
      </c>
      <c r="X48" s="116">
        <v>7338</v>
      </c>
      <c r="Y48" s="116">
        <v>7520</v>
      </c>
      <c r="Z48" s="116">
        <v>7658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Kingston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6976</v>
      </c>
      <c r="X49" s="116">
        <v>7103</v>
      </c>
      <c r="Y49" s="116">
        <v>7066</v>
      </c>
      <c r="Z49" s="116">
        <v>7246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6679</v>
      </c>
      <c r="X50" s="116">
        <v>7015</v>
      </c>
      <c r="Y50" s="116">
        <v>7318</v>
      </c>
      <c r="Z50" s="116">
        <v>7378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6735</v>
      </c>
      <c r="X51" s="116">
        <v>6876</v>
      </c>
      <c r="Y51" s="116">
        <v>6763</v>
      </c>
      <c r="Z51" s="116">
        <v>6657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6321</v>
      </c>
      <c r="X52" s="116">
        <v>6638</v>
      </c>
      <c r="Y52" s="116">
        <v>6915</v>
      </c>
      <c r="Z52" s="116">
        <v>6853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5501</v>
      </c>
      <c r="X53" s="116">
        <v>5636</v>
      </c>
      <c r="Y53" s="116">
        <v>5660</v>
      </c>
      <c r="Z53" s="116">
        <v>5775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4618</v>
      </c>
      <c r="X54" s="116">
        <v>4790</v>
      </c>
      <c r="Y54" s="116">
        <v>5015</v>
      </c>
      <c r="Z54" s="116">
        <v>4950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3351</v>
      </c>
      <c r="X55" s="116">
        <v>3522</v>
      </c>
      <c r="Y55" s="116">
        <v>3673</v>
      </c>
      <c r="Z55" s="116">
        <v>3871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1754</v>
      </c>
      <c r="X56" s="116">
        <v>1817</v>
      </c>
      <c r="Y56" s="116">
        <v>1863</v>
      </c>
      <c r="Z56" s="116">
        <v>1919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726</v>
      </c>
      <c r="X57" s="116">
        <v>771</v>
      </c>
      <c r="Y57" s="116">
        <v>774</v>
      </c>
      <c r="Z57" s="116">
        <v>863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326</v>
      </c>
      <c r="X58" s="116">
        <v>338</v>
      </c>
      <c r="Y58" s="116">
        <v>337</v>
      </c>
      <c r="Z58" s="116">
        <v>347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172</v>
      </c>
      <c r="X59" s="116">
        <v>178</v>
      </c>
      <c r="Y59" s="116">
        <v>187</v>
      </c>
      <c r="Z59" s="116">
        <v>182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118</v>
      </c>
      <c r="X60" s="116">
        <v>110</v>
      </c>
      <c r="Y60" s="116">
        <v>116</v>
      </c>
      <c r="Z60" s="116">
        <v>121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59303</v>
      </c>
      <c r="X61" s="116">
        <v>61715</v>
      </c>
      <c r="Y61" s="116">
        <v>63113</v>
      </c>
      <c r="Z61" s="116">
        <v>64000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24</v>
      </c>
      <c r="X63" s="116">
        <v>27</v>
      </c>
      <c r="Y63" s="116">
        <v>28</v>
      </c>
      <c r="Z63" s="116">
        <v>20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Kingston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1038</v>
      </c>
      <c r="X64" s="116">
        <v>1083</v>
      </c>
      <c r="Y64" s="116">
        <v>1079</v>
      </c>
      <c r="Z64" s="116">
        <v>1320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3098</v>
      </c>
      <c r="X65" s="116">
        <v>3214</v>
      </c>
      <c r="Y65" s="116">
        <v>3310</v>
      </c>
      <c r="Z65" s="116">
        <v>3600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5360</v>
      </c>
      <c r="X66" s="116">
        <v>5587</v>
      </c>
      <c r="Y66" s="116">
        <v>5682</v>
      </c>
      <c r="Z66" s="116">
        <v>5898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6886</v>
      </c>
      <c r="X67" s="116">
        <v>6935</v>
      </c>
      <c r="Y67" s="116">
        <v>7141</v>
      </c>
      <c r="Z67" s="116">
        <v>7490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6699</v>
      </c>
      <c r="X68" s="116">
        <v>7011</v>
      </c>
      <c r="Y68" s="116">
        <v>7103</v>
      </c>
      <c r="Z68" s="116">
        <v>7296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6518</v>
      </c>
      <c r="X69" s="116">
        <v>6621</v>
      </c>
      <c r="Y69" s="116">
        <v>7102</v>
      </c>
      <c r="Z69" s="116">
        <v>7332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6769</v>
      </c>
      <c r="X70" s="116">
        <v>6730</v>
      </c>
      <c r="Y70" s="116">
        <v>6761</v>
      </c>
      <c r="Z70" s="116">
        <v>6812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6689</v>
      </c>
      <c r="X71" s="116">
        <v>7069</v>
      </c>
      <c r="Y71" s="116">
        <v>7329</v>
      </c>
      <c r="Z71" s="116">
        <v>7556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5637</v>
      </c>
      <c r="X72" s="116">
        <v>5729</v>
      </c>
      <c r="Y72" s="116">
        <v>5924</v>
      </c>
      <c r="Z72" s="116">
        <v>6297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4688</v>
      </c>
      <c r="X73" s="116">
        <v>4909</v>
      </c>
      <c r="Y73" s="116">
        <v>4952</v>
      </c>
      <c r="Z73" s="116">
        <v>5135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3209</v>
      </c>
      <c r="X74" s="116">
        <v>3372</v>
      </c>
      <c r="Y74" s="116">
        <v>3426</v>
      </c>
      <c r="Z74" s="116">
        <v>3592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1565</v>
      </c>
      <c r="X75" s="116">
        <v>1659</v>
      </c>
      <c r="Y75" s="116">
        <v>1686</v>
      </c>
      <c r="Z75" s="116">
        <v>1767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484</v>
      </c>
      <c r="X76" s="116">
        <v>548</v>
      </c>
      <c r="Y76" s="116">
        <v>632</v>
      </c>
      <c r="Z76" s="116">
        <v>734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269</v>
      </c>
      <c r="X77" s="116">
        <v>265</v>
      </c>
      <c r="Y77" s="116">
        <v>242</v>
      </c>
      <c r="Z77" s="116">
        <v>236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163</v>
      </c>
      <c r="X78" s="116">
        <v>135</v>
      </c>
      <c r="Y78" s="116">
        <v>164</v>
      </c>
      <c r="Z78" s="116">
        <v>180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180</v>
      </c>
      <c r="X79" s="116">
        <v>182</v>
      </c>
      <c r="Y79" s="116">
        <v>180</v>
      </c>
      <c r="Z79" s="116">
        <v>171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59283</v>
      </c>
      <c r="X80" s="116">
        <v>61076</v>
      </c>
      <c r="Y80" s="116">
        <v>62782</v>
      </c>
      <c r="Z80" s="116">
        <v>65430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Kingston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6865</v>
      </c>
      <c r="X83" s="116">
        <v>7101</v>
      </c>
      <c r="Y83" s="116">
        <v>7304</v>
      </c>
      <c r="Z83" s="116">
        <v>7456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7735</v>
      </c>
      <c r="X84" s="116">
        <v>8111</v>
      </c>
      <c r="Y84" s="116">
        <v>8419</v>
      </c>
      <c r="Z84" s="116">
        <v>8813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129,427</v>
      </c>
      <c r="D85" s="100">
        <f t="shared" ref="D85:D90" si="4">AD4</f>
        <v>2.8046959395056303E-2</v>
      </c>
      <c r="E85" s="101">
        <f t="shared" ref="E85:E90" si="5">AD4</f>
        <v>2.8046959395056303E-2</v>
      </c>
      <c r="F85" s="100">
        <f t="shared" ref="F85:F90" si="6">AF4</f>
        <v>9.8281641138783904E-2</v>
      </c>
      <c r="G85" s="101">
        <f t="shared" ref="G85:G90" si="7">AF4</f>
        <v>9.8281641138783904E-2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7190</v>
      </c>
      <c r="X85" s="116">
        <v>7332</v>
      </c>
      <c r="Y85" s="116">
        <v>7511</v>
      </c>
      <c r="Z85" s="116">
        <v>7595</v>
      </c>
    </row>
    <row r="86" spans="1:30" ht="15" customHeight="1" x14ac:dyDescent="0.25">
      <c r="A86" s="102" t="s">
        <v>4</v>
      </c>
      <c r="B86" s="51"/>
      <c r="C86" s="61" t="str">
        <f t="shared" si="3"/>
        <v>63,997</v>
      </c>
      <c r="D86" s="100">
        <f t="shared" si="4"/>
        <v>1.4006623041211697E-2</v>
      </c>
      <c r="E86" s="101">
        <f t="shared" si="5"/>
        <v>1.4006623041211697E-2</v>
      </c>
      <c r="F86" s="100">
        <f t="shared" si="6"/>
        <v>8.2493234100135426E-2</v>
      </c>
      <c r="G86" s="101">
        <f t="shared" si="7"/>
        <v>8.2493234100135426E-2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2158</v>
      </c>
      <c r="X86" s="116">
        <v>2277</v>
      </c>
      <c r="Y86" s="116">
        <v>2356</v>
      </c>
      <c r="Z86" s="116">
        <v>2430</v>
      </c>
    </row>
    <row r="87" spans="1:30" ht="15" customHeight="1" x14ac:dyDescent="0.25">
      <c r="A87" s="102" t="s">
        <v>5</v>
      </c>
      <c r="B87" s="51"/>
      <c r="C87" s="61" t="str">
        <f t="shared" si="3"/>
        <v>65,433</v>
      </c>
      <c r="D87" s="100">
        <f t="shared" si="4"/>
        <v>4.2225478640374625E-2</v>
      </c>
      <c r="E87" s="101">
        <f t="shared" si="5"/>
        <v>4.2225478640374625E-2</v>
      </c>
      <c r="F87" s="100">
        <f t="shared" si="6"/>
        <v>0.11424630474763298</v>
      </c>
      <c r="G87" s="101">
        <f t="shared" si="7"/>
        <v>0.11424630474763298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2820</v>
      </c>
      <c r="X87" s="116">
        <v>2890</v>
      </c>
      <c r="Y87" s="116">
        <v>2965</v>
      </c>
      <c r="Z87" s="116">
        <v>2934</v>
      </c>
    </row>
    <row r="88" spans="1:30" ht="15" customHeight="1" x14ac:dyDescent="0.25">
      <c r="A88" s="51" t="s">
        <v>6</v>
      </c>
      <c r="B88" s="51"/>
      <c r="C88" s="61" t="str">
        <f t="shared" si="3"/>
        <v>92,742</v>
      </c>
      <c r="D88" s="100">
        <f t="shared" si="4"/>
        <v>1.9501363116700476E-2</v>
      </c>
      <c r="E88" s="101">
        <f t="shared" si="5"/>
        <v>1.9501363116700476E-2</v>
      </c>
      <c r="F88" s="100">
        <f t="shared" si="6"/>
        <v>7.4721301596866629E-2</v>
      </c>
      <c r="G88" s="101">
        <f t="shared" si="7"/>
        <v>7.4721301596866629E-2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2814</v>
      </c>
      <c r="X88" s="116">
        <v>2874</v>
      </c>
      <c r="Y88" s="116">
        <v>2960</v>
      </c>
      <c r="Z88" s="116">
        <v>3007</v>
      </c>
    </row>
    <row r="89" spans="1:30" ht="15" customHeight="1" x14ac:dyDescent="0.25">
      <c r="A89" s="51" t="s">
        <v>102</v>
      </c>
      <c r="B89" s="51"/>
      <c r="C89" s="61" t="str">
        <f t="shared" si="3"/>
        <v>$49,561</v>
      </c>
      <c r="D89" s="100">
        <f t="shared" si="4"/>
        <v>2.5852790197052444E-2</v>
      </c>
      <c r="E89" s="101">
        <f t="shared" si="5"/>
        <v>2.5852790197052444E-2</v>
      </c>
      <c r="F89" s="100">
        <f t="shared" si="6"/>
        <v>0.12486421782887436</v>
      </c>
      <c r="G89" s="101">
        <f t="shared" si="7"/>
        <v>0.12486421782887436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2394</v>
      </c>
      <c r="X89" s="116">
        <v>2414</v>
      </c>
      <c r="Y89" s="116">
        <v>2512</v>
      </c>
      <c r="Z89" s="116">
        <v>2468</v>
      </c>
    </row>
    <row r="90" spans="1:30" ht="15" customHeight="1" x14ac:dyDescent="0.25">
      <c r="A90" s="51" t="s">
        <v>7</v>
      </c>
      <c r="B90" s="51"/>
      <c r="C90" s="61" t="str">
        <f t="shared" si="3"/>
        <v>$6,054.8 mil</v>
      </c>
      <c r="D90" s="100">
        <f t="shared" si="4"/>
        <v>5.5580534891749522E-2</v>
      </c>
      <c r="E90" s="101">
        <f t="shared" si="5"/>
        <v>5.5580534891749522E-2</v>
      </c>
      <c r="F90" s="100">
        <f t="shared" si="6"/>
        <v>0.24636767172789376</v>
      </c>
      <c r="G90" s="101">
        <f t="shared" si="7"/>
        <v>0.24636767172789376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3135</v>
      </c>
      <c r="X90" s="116">
        <v>3281</v>
      </c>
      <c r="Y90" s="116">
        <v>3481</v>
      </c>
      <c r="Z90" s="116">
        <v>3468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44582</v>
      </c>
      <c r="X91" s="116">
        <v>45415</v>
      </c>
      <c r="Y91" s="116">
        <v>46239</v>
      </c>
      <c r="Z91" s="116">
        <v>46770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4207</v>
      </c>
      <c r="X93" s="116">
        <v>4551</v>
      </c>
      <c r="Y93" s="116">
        <v>4833</v>
      </c>
      <c r="Z93" s="116">
        <v>5091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9995</v>
      </c>
      <c r="X94" s="116">
        <v>10355</v>
      </c>
      <c r="Y94" s="116">
        <v>10859</v>
      </c>
      <c r="Z94" s="116">
        <v>11443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1183</v>
      </c>
      <c r="X95" s="116">
        <v>1187</v>
      </c>
      <c r="Y95" s="116">
        <v>1278</v>
      </c>
      <c r="Z95" s="116">
        <v>1346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4540</v>
      </c>
      <c r="X96" s="116">
        <v>4745</v>
      </c>
      <c r="Y96" s="116">
        <v>4977</v>
      </c>
      <c r="Z96" s="116">
        <v>5274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8576</v>
      </c>
      <c r="X97" s="116">
        <v>9021</v>
      </c>
      <c r="Y97" s="116">
        <v>9128</v>
      </c>
      <c r="Z97" s="116">
        <v>9158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4300</v>
      </c>
      <c r="X98" s="116">
        <v>4382</v>
      </c>
      <c r="Y98" s="116">
        <v>4659</v>
      </c>
      <c r="Z98" s="116">
        <v>4724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377</v>
      </c>
      <c r="X99" s="116">
        <v>373</v>
      </c>
      <c r="Y99" s="116">
        <v>386</v>
      </c>
      <c r="Z99" s="116">
        <v>379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1516</v>
      </c>
      <c r="X100" s="116">
        <v>1619</v>
      </c>
      <c r="Y100" s="116">
        <v>1652</v>
      </c>
      <c r="Z100" s="116">
        <v>1728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42707</v>
      </c>
      <c r="X101" s="116">
        <v>43613</v>
      </c>
      <c r="Y101" s="116">
        <v>44728</v>
      </c>
      <c r="Z101" s="116">
        <v>45975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89381</v>
      </c>
      <c r="X104" s="116">
        <v>95320</v>
      </c>
      <c r="Y104" s="116">
        <v>98340</v>
      </c>
      <c r="Z104" s="116">
        <v>100800</v>
      </c>
      <c r="AB104" s="113" t="str">
        <f>TEXT(Z104,"###,###")</f>
        <v>100,800</v>
      </c>
      <c r="AD104" s="134">
        <f>Z104/($Z$4)*100</f>
        <v>77.881740286029967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18919</v>
      </c>
      <c r="X105" s="116">
        <v>18795</v>
      </c>
      <c r="Y105" s="116">
        <v>18558</v>
      </c>
      <c r="Z105" s="116">
        <v>20092</v>
      </c>
      <c r="AB105" s="113" t="str">
        <f>TEXT(Z105,"###,###")</f>
        <v>20,092</v>
      </c>
      <c r="AD105" s="134">
        <f>Z105/($Z$4)*100</f>
        <v>15.523808787965418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108300</v>
      </c>
      <c r="X106" s="124">
        <v>114115</v>
      </c>
      <c r="Y106" s="124">
        <v>116898</v>
      </c>
      <c r="Z106" s="124">
        <v>120892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16518</v>
      </c>
      <c r="X108" s="116">
        <v>18191</v>
      </c>
      <c r="Y108" s="116">
        <v>21506</v>
      </c>
      <c r="Z108" s="116">
        <v>19507</v>
      </c>
      <c r="AB108" s="113" t="str">
        <f>TEXT(Z108,"###,###")</f>
        <v>19,507</v>
      </c>
      <c r="AD108" s="134">
        <f>Z108/($Z$4)*100</f>
        <v>15.071816545233993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16662</v>
      </c>
      <c r="X109" s="116">
        <v>17592</v>
      </c>
      <c r="Y109" s="116">
        <v>17302</v>
      </c>
      <c r="Z109" s="116">
        <v>17276</v>
      </c>
      <c r="AB109" s="113" t="str">
        <f>TEXT(Z109,"###,###")</f>
        <v>17,276</v>
      </c>
      <c r="AD109" s="134">
        <f>Z109/($Z$4)*100</f>
        <v>13.34806493235569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27166</v>
      </c>
      <c r="X110" s="116">
        <v>28114</v>
      </c>
      <c r="Y110" s="116">
        <v>27193</v>
      </c>
      <c r="Z110" s="116">
        <v>29692</v>
      </c>
      <c r="AB110" s="113" t="str">
        <f>TEXT(Z110,"###,###")</f>
        <v>29,692</v>
      </c>
      <c r="AD110" s="134">
        <f>Z110/($Z$4)*100</f>
        <v>22.941117386634939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47954</v>
      </c>
      <c r="X111" s="116">
        <v>50218</v>
      </c>
      <c r="Y111" s="116">
        <v>50897</v>
      </c>
      <c r="Z111" s="116">
        <v>54414</v>
      </c>
      <c r="AB111" s="113" t="str">
        <f>TEXT(Z111,"###,###")</f>
        <v>54,414</v>
      </c>
      <c r="AD111" s="134">
        <f>Z111/($Z$4)*100</f>
        <v>42.042232300833675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118586</v>
      </c>
      <c r="X112" s="116">
        <v>122791</v>
      </c>
      <c r="Y112" s="116">
        <v>125896</v>
      </c>
      <c r="Z112" s="116">
        <v>129427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42.49</v>
      </c>
      <c r="W118" s="135">
        <v>41.52</v>
      </c>
      <c r="X118" s="135">
        <v>41.55</v>
      </c>
      <c r="Y118" s="135">
        <v>41.64</v>
      </c>
      <c r="Z118" s="135">
        <v>41.66</v>
      </c>
      <c r="AB118" s="113" t="str">
        <f>TEXT(Z118,"##.0")</f>
        <v>41.7</v>
      </c>
    </row>
    <row r="120" spans="19:32" x14ac:dyDescent="0.25">
      <c r="S120" s="105" t="s">
        <v>104</v>
      </c>
      <c r="T120" s="116"/>
      <c r="U120" s="116"/>
      <c r="V120" s="116">
        <v>75036</v>
      </c>
      <c r="W120" s="116">
        <v>75761</v>
      </c>
      <c r="X120" s="116">
        <v>77121</v>
      </c>
      <c r="Y120" s="116">
        <v>78655</v>
      </c>
      <c r="Z120" s="116">
        <v>80079</v>
      </c>
      <c r="AB120" s="113" t="str">
        <f>TEXT(Z120,"###,###")</f>
        <v>80,079</v>
      </c>
    </row>
    <row r="121" spans="19:32" x14ac:dyDescent="0.25">
      <c r="S121" s="105" t="s">
        <v>105</v>
      </c>
      <c r="T121" s="116"/>
      <c r="U121" s="116"/>
      <c r="V121" s="116">
        <v>5965</v>
      </c>
      <c r="W121" s="116">
        <v>5991</v>
      </c>
      <c r="X121" s="116">
        <v>6017</v>
      </c>
      <c r="Y121" s="116">
        <v>6076</v>
      </c>
      <c r="Z121" s="116">
        <v>6110</v>
      </c>
      <c r="AB121" s="113" t="str">
        <f>TEXT(Z121,"###,###")</f>
        <v>6,110</v>
      </c>
    </row>
    <row r="122" spans="19:32" x14ac:dyDescent="0.25">
      <c r="S122" s="105" t="s">
        <v>106</v>
      </c>
      <c r="T122" s="116"/>
      <c r="U122" s="116"/>
      <c r="V122" s="116">
        <v>5294</v>
      </c>
      <c r="W122" s="116">
        <v>5537</v>
      </c>
      <c r="X122" s="116">
        <v>5890</v>
      </c>
      <c r="Y122" s="116">
        <v>6240</v>
      </c>
      <c r="Z122" s="116">
        <v>6556</v>
      </c>
      <c r="AB122" s="113" t="str">
        <f>TEXT(Z122,"###,###")</f>
        <v>6,556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80330</v>
      </c>
      <c r="W124" s="116">
        <v>81298</v>
      </c>
      <c r="X124" s="116">
        <v>83011</v>
      </c>
      <c r="Y124" s="116">
        <v>84895</v>
      </c>
      <c r="Z124" s="116">
        <v>86635</v>
      </c>
      <c r="AB124" s="113" t="str">
        <f>TEXT(Z124,"###,###")</f>
        <v>86,635</v>
      </c>
      <c r="AD124" s="131">
        <f>Z124/$Z$7*100</f>
        <v>93.41506545038925</v>
      </c>
    </row>
    <row r="125" spans="19:32" x14ac:dyDescent="0.25">
      <c r="S125" s="105" t="s">
        <v>108</v>
      </c>
      <c r="T125" s="116"/>
      <c r="U125" s="116"/>
      <c r="V125" s="116">
        <v>11259</v>
      </c>
      <c r="W125" s="116">
        <v>11528</v>
      </c>
      <c r="X125" s="116">
        <v>11907</v>
      </c>
      <c r="Y125" s="116">
        <v>12316</v>
      </c>
      <c r="Z125" s="116">
        <v>12666</v>
      </c>
      <c r="AB125" s="113" t="str">
        <f>TEXT(Z125,"###,###")</f>
        <v>12,666</v>
      </c>
      <c r="AD125" s="131">
        <f>Z125/$Z$7*100</f>
        <v>13.657242673222489</v>
      </c>
    </row>
    <row r="127" spans="19:32" x14ac:dyDescent="0.25">
      <c r="S127" s="105" t="s">
        <v>109</v>
      </c>
      <c r="T127" s="116"/>
      <c r="U127" s="116"/>
      <c r="V127" s="116">
        <v>44151</v>
      </c>
      <c r="W127" s="116">
        <v>44582</v>
      </c>
      <c r="X127" s="116">
        <v>45415</v>
      </c>
      <c r="Y127" s="116">
        <v>46239</v>
      </c>
      <c r="Z127" s="116">
        <v>46767</v>
      </c>
      <c r="AB127" s="113" t="str">
        <f>TEXT(Z127,"###,###")</f>
        <v>46,767</v>
      </c>
      <c r="AD127" s="131">
        <f>Z127/$Z$7*100</f>
        <v>50.426991007310605</v>
      </c>
    </row>
    <row r="128" spans="19:32" x14ac:dyDescent="0.25">
      <c r="S128" s="105" t="s">
        <v>110</v>
      </c>
      <c r="T128" s="116"/>
      <c r="U128" s="116"/>
      <c r="V128" s="116">
        <v>42142</v>
      </c>
      <c r="W128" s="116">
        <v>42707</v>
      </c>
      <c r="X128" s="116">
        <v>43613</v>
      </c>
      <c r="Y128" s="116">
        <v>44728</v>
      </c>
      <c r="Z128" s="116">
        <v>45976</v>
      </c>
      <c r="AB128" s="113" t="str">
        <f>TEXT(Z128,"###,###")</f>
        <v>45,976</v>
      </c>
      <c r="AD128" s="131">
        <f>Z128/$Z$7*100</f>
        <v>49.574087252808866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5D6EEEF-643B-401C-95A0-C6903CC0D8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B4F3ABB7-3B84-4DAA-8641-32E1E9BB8DF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848AF16F-F5BF-4ED6-9D11-26C547BACF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8E64F050-FA82-4AEA-8357-8931BB79F0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DF6E0-15FE-4B70-A5F9-7C47A38AEA3B}">
  <sheetPr codeName="Sheet10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Knox</v>
      </c>
      <c r="T1" s="103"/>
      <c r="U1" s="103"/>
      <c r="V1" s="103"/>
      <c r="W1" s="103"/>
      <c r="X1" s="103"/>
      <c r="Y1" s="104" t="str">
        <f>Y3</f>
        <v>8.36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149</v>
      </c>
      <c r="Y3" s="109" t="s">
        <v>243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8.36 Knox,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123180</v>
      </c>
      <c r="W4" s="112">
        <v>123146</v>
      </c>
      <c r="X4" s="112">
        <v>126578</v>
      </c>
      <c r="Y4" s="112">
        <v>128334</v>
      </c>
      <c r="Z4" s="112">
        <v>131346</v>
      </c>
      <c r="AB4" s="113" t="str">
        <f>TEXT(Z4,"###,###")</f>
        <v>131,346</v>
      </c>
      <c r="AD4" s="114">
        <f>Z4/Y4-1</f>
        <v>2.3470007948010574E-2</v>
      </c>
      <c r="AF4" s="114">
        <f>Z4/V4-1</f>
        <v>6.6293229420360422E-2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62270</v>
      </c>
      <c r="W5" s="112">
        <v>62183</v>
      </c>
      <c r="X5" s="112">
        <v>64147</v>
      </c>
      <c r="Y5" s="112">
        <v>65050</v>
      </c>
      <c r="Z5" s="112">
        <v>66055</v>
      </c>
      <c r="AB5" s="113" t="str">
        <f>TEXT(Z5,"###,###")</f>
        <v>66,055</v>
      </c>
      <c r="AD5" s="114">
        <f t="shared" ref="AD5:AD9" si="0">Z5/Y5-1</f>
        <v>1.5449654112221323E-2</v>
      </c>
      <c r="AF5" s="114">
        <f t="shared" ref="AF5:AF9" si="1">Z5/V5-1</f>
        <v>6.0783683956961543E-2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60910</v>
      </c>
      <c r="W6" s="112">
        <v>60963</v>
      </c>
      <c r="X6" s="112">
        <v>62431</v>
      </c>
      <c r="Y6" s="112">
        <v>63283</v>
      </c>
      <c r="Z6" s="112">
        <v>65287</v>
      </c>
      <c r="AB6" s="113" t="str">
        <f>TEXT(Z6,"###,###")</f>
        <v>65,287</v>
      </c>
      <c r="AD6" s="114">
        <f t="shared" si="0"/>
        <v>3.1667272411232128E-2</v>
      </c>
      <c r="AF6" s="114">
        <f t="shared" si="1"/>
        <v>7.186012149072396E-2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90584</v>
      </c>
      <c r="W7" s="112">
        <v>90882</v>
      </c>
      <c r="X7" s="112">
        <v>91900</v>
      </c>
      <c r="Y7" s="112">
        <v>93272</v>
      </c>
      <c r="Z7" s="112">
        <v>94455</v>
      </c>
      <c r="AB7" s="113" t="str">
        <f>TEXT(Z7,"###,###")</f>
        <v>94,455</v>
      </c>
      <c r="AD7" s="114">
        <f t="shared" si="0"/>
        <v>1.2683334762844112E-2</v>
      </c>
      <c r="AF7" s="114">
        <f t="shared" si="1"/>
        <v>4.2733816126468316E-2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131,346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94,455</v>
      </c>
      <c r="P8" s="71"/>
      <c r="S8" s="111" t="s">
        <v>87</v>
      </c>
      <c r="T8" s="112"/>
      <c r="U8" s="112"/>
      <c r="V8" s="112">
        <v>42018.71</v>
      </c>
      <c r="W8" s="112">
        <v>43820.09</v>
      </c>
      <c r="X8" s="112">
        <v>44295.11</v>
      </c>
      <c r="Y8" s="112">
        <v>46162</v>
      </c>
      <c r="Z8" s="112">
        <v>47024</v>
      </c>
      <c r="AB8" s="113" t="str">
        <f>TEXT(Z8,"$###,###")</f>
        <v>$47,024</v>
      </c>
      <c r="AD8" s="114">
        <f t="shared" si="0"/>
        <v>1.8673367705038801E-2</v>
      </c>
      <c r="AF8" s="114">
        <f t="shared" si="1"/>
        <v>0.11912050607931568</v>
      </c>
    </row>
    <row r="9" spans="1:32" x14ac:dyDescent="0.25">
      <c r="A9" s="32" t="s">
        <v>15</v>
      </c>
      <c r="B9" s="75"/>
      <c r="C9" s="76"/>
      <c r="D9" s="77">
        <f>AD104</f>
        <v>79.363665433283074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51.338732729871374</v>
      </c>
      <c r="P9" s="78" t="s">
        <v>88</v>
      </c>
      <c r="S9" s="111" t="s">
        <v>7</v>
      </c>
      <c r="T9" s="112"/>
      <c r="U9" s="112"/>
      <c r="V9" s="112">
        <v>4786595915</v>
      </c>
      <c r="W9" s="112">
        <v>4975020813</v>
      </c>
      <c r="X9" s="112">
        <v>5151849855</v>
      </c>
      <c r="Y9" s="112">
        <v>5441499064</v>
      </c>
      <c r="Z9" s="112">
        <v>5686067173</v>
      </c>
      <c r="AB9" s="113" t="str">
        <f>TEXT(Z9/1000000,"$#,###.0")&amp;" mil"</f>
        <v>$5,686.1 mil</v>
      </c>
      <c r="AD9" s="114">
        <f t="shared" si="0"/>
        <v>4.4944987791694979E-2</v>
      </c>
      <c r="AF9" s="114">
        <f t="shared" si="1"/>
        <v>0.18791460026556273</v>
      </c>
    </row>
    <row r="10" spans="1:32" x14ac:dyDescent="0.25">
      <c r="A10" s="32" t="s">
        <v>18</v>
      </c>
      <c r="B10" s="75"/>
      <c r="C10" s="76"/>
      <c r="D10" s="77">
        <f>AD105</f>
        <v>14.248625767057998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48.66444338573924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93.947382351384263</v>
      </c>
      <c r="P11" s="78" t="s">
        <v>88</v>
      </c>
      <c r="S11" s="111" t="s">
        <v>30</v>
      </c>
      <c r="T11" s="116"/>
      <c r="U11" s="116"/>
      <c r="V11" s="116">
        <v>112596</v>
      </c>
      <c r="W11" s="116">
        <v>112316</v>
      </c>
      <c r="X11" s="116">
        <v>115331</v>
      </c>
      <c r="Y11" s="116">
        <v>116948</v>
      </c>
      <c r="Z11" s="116">
        <v>119605</v>
      </c>
    </row>
    <row r="12" spans="1:32" ht="28.5" customHeight="1" x14ac:dyDescent="0.25">
      <c r="A12" s="32" t="s">
        <v>20</v>
      </c>
      <c r="B12" s="76"/>
      <c r="C12" s="76"/>
      <c r="D12" s="77">
        <f>AD108</f>
        <v>14.741979199975635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12.429199089513524</v>
      </c>
      <c r="P12" s="78" t="s">
        <v>88</v>
      </c>
      <c r="S12" s="111" t="s">
        <v>31</v>
      </c>
      <c r="T12" s="116"/>
      <c r="U12" s="116"/>
      <c r="V12" s="116">
        <v>10584</v>
      </c>
      <c r="W12" s="116">
        <v>10830</v>
      </c>
      <c r="X12" s="116">
        <v>11247</v>
      </c>
      <c r="Y12" s="116">
        <v>11386</v>
      </c>
      <c r="Z12" s="116">
        <v>11738</v>
      </c>
    </row>
    <row r="13" spans="1:32" ht="15" customHeight="1" x14ac:dyDescent="0.25">
      <c r="A13" s="32" t="s">
        <v>21</v>
      </c>
      <c r="B13" s="76"/>
      <c r="C13" s="76"/>
      <c r="D13" s="77">
        <f>AD109</f>
        <v>13.370030301646036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41.3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23.94819788954365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16.238963348789941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41.550561113395155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83.761036651210063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404</v>
      </c>
      <c r="Z15" s="116">
        <v>389</v>
      </c>
      <c r="AB15" s="121">
        <f t="shared" ref="AB15:AB34" si="2">IF(Z15="np",0,Z15/$Z$34)</f>
        <v>2.9615981971556475E-3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145</v>
      </c>
      <c r="Z16" s="116">
        <v>128</v>
      </c>
      <c r="AB16" s="121">
        <f t="shared" si="2"/>
        <v>9.7451046076072725E-4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9937</v>
      </c>
      <c r="Z17" s="116">
        <v>9982</v>
      </c>
      <c r="AB17" s="121">
        <f t="shared" si="2"/>
        <v>7.5996589213387339E-2</v>
      </c>
    </row>
    <row r="18" spans="1:28" x14ac:dyDescent="0.25">
      <c r="A18" s="67" t="str">
        <f>$S$1&amp;" ("&amp;$V$2&amp;" to "&amp;$Z$2&amp;")"</f>
        <v>Knox (2014-15 to 2018-19)</v>
      </c>
      <c r="B18" s="67"/>
      <c r="C18" s="67"/>
      <c r="D18" s="67"/>
      <c r="E18" s="67"/>
      <c r="F18" s="67"/>
      <c r="G18" s="67" t="str">
        <f>$S$1&amp;" ("&amp;$V$2&amp;" to "&amp;$Z$2&amp;")"</f>
        <v>Knox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792</v>
      </c>
      <c r="Z18" s="116">
        <v>828</v>
      </c>
      <c r="AB18" s="121">
        <f t="shared" si="2"/>
        <v>6.3038645430459539E-3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10242</v>
      </c>
      <c r="Z19" s="116">
        <v>10414</v>
      </c>
      <c r="AB19" s="121">
        <f t="shared" si="2"/>
        <v>7.9285562018454797E-2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8189</v>
      </c>
      <c r="Z20" s="116">
        <v>8247</v>
      </c>
      <c r="AB20" s="121">
        <f t="shared" si="2"/>
        <v>6.2787404452294665E-2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13435</v>
      </c>
      <c r="Z21" s="116">
        <v>13330</v>
      </c>
      <c r="AB21" s="121">
        <f t="shared" si="2"/>
        <v>0.10148612845266011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6825</v>
      </c>
      <c r="Z22" s="116">
        <v>7761</v>
      </c>
      <c r="AB22" s="121">
        <f t="shared" si="2"/>
        <v>5.9087310046593781E-2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3882</v>
      </c>
      <c r="Z23" s="116">
        <v>3864</v>
      </c>
      <c r="AB23" s="121">
        <f t="shared" si="2"/>
        <v>2.9418034534214453E-2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2319</v>
      </c>
      <c r="Z24" s="116">
        <v>2407</v>
      </c>
      <c r="AB24" s="121">
        <f t="shared" si="2"/>
        <v>1.8325364680086487E-2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5547</v>
      </c>
      <c r="Z25" s="116">
        <v>5658</v>
      </c>
      <c r="AB25" s="121">
        <f t="shared" si="2"/>
        <v>4.3076407710814023E-2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2421</v>
      </c>
      <c r="Z26" s="116">
        <v>2404</v>
      </c>
      <c r="AB26" s="121">
        <f t="shared" si="2"/>
        <v>1.8302524591162408E-2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10412</v>
      </c>
      <c r="Z27" s="116">
        <v>10955</v>
      </c>
      <c r="AB27" s="121">
        <f t="shared" si="2"/>
        <v>8.3404391387763802E-2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11683</v>
      </c>
      <c r="Z28" s="116">
        <v>11988</v>
      </c>
      <c r="AB28" s="121">
        <f t="shared" si="2"/>
        <v>9.1268995340621856E-2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4794</v>
      </c>
      <c r="Z29" s="116">
        <v>8382</v>
      </c>
      <c r="AB29" s="121">
        <f t="shared" si="2"/>
        <v>6.3815208453878253E-2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9806</v>
      </c>
      <c r="Z30" s="116">
        <v>7709</v>
      </c>
      <c r="AB30" s="121">
        <f t="shared" si="2"/>
        <v>5.8691415171909733E-2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14476</v>
      </c>
      <c r="Z31" s="116">
        <v>14858</v>
      </c>
      <c r="AB31" s="121">
        <f t="shared" si="2"/>
        <v>0.11311934707799129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2524</v>
      </c>
      <c r="Z32" s="116">
        <v>2646</v>
      </c>
      <c r="AB32" s="121">
        <f t="shared" si="2"/>
        <v>2.0144958431038158E-2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5022</v>
      </c>
      <c r="Z33" s="116">
        <v>5104</v>
      </c>
      <c r="AB33" s="121">
        <f t="shared" si="2"/>
        <v>3.8858604622833998E-2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128334</v>
      </c>
      <c r="Z34" s="124">
        <v>131348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79119</v>
      </c>
      <c r="AB37" s="136">
        <f>Z37/Z40*100</f>
        <v>83.761036651210063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15339</v>
      </c>
      <c r="AB38" s="136">
        <f>Z38/Z40*100</f>
        <v>16.238963348789941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94458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25</v>
      </c>
      <c r="X44" s="116">
        <v>36</v>
      </c>
      <c r="Y44" s="116">
        <v>31</v>
      </c>
      <c r="Z44" s="116">
        <v>20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999</v>
      </c>
      <c r="X45" s="116">
        <v>986</v>
      </c>
      <c r="Y45" s="116">
        <v>1014</v>
      </c>
      <c r="Z45" s="116">
        <v>1270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3509</v>
      </c>
      <c r="X46" s="116">
        <v>3603</v>
      </c>
      <c r="Y46" s="116">
        <v>3593</v>
      </c>
      <c r="Z46" s="116">
        <v>3634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5978</v>
      </c>
      <c r="X47" s="116">
        <v>6334</v>
      </c>
      <c r="Y47" s="116">
        <v>6382</v>
      </c>
      <c r="Z47" s="116">
        <v>6572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7601</v>
      </c>
      <c r="X48" s="116">
        <v>7724</v>
      </c>
      <c r="Y48" s="116">
        <v>7878</v>
      </c>
      <c r="Z48" s="116">
        <v>7972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Knox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7006</v>
      </c>
      <c r="X49" s="116">
        <v>7286</v>
      </c>
      <c r="Y49" s="116">
        <v>7590</v>
      </c>
      <c r="Z49" s="116">
        <v>7597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6354</v>
      </c>
      <c r="X50" s="116">
        <v>6863</v>
      </c>
      <c r="Y50" s="116">
        <v>6940</v>
      </c>
      <c r="Z50" s="116">
        <v>7071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6210</v>
      </c>
      <c r="X51" s="116">
        <v>6179</v>
      </c>
      <c r="Y51" s="116">
        <v>6210</v>
      </c>
      <c r="Z51" s="116">
        <v>6274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6105</v>
      </c>
      <c r="X52" s="116">
        <v>6427</v>
      </c>
      <c r="Y52" s="116">
        <v>6409</v>
      </c>
      <c r="Z52" s="116">
        <v>6390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5946</v>
      </c>
      <c r="X53" s="116">
        <v>5864</v>
      </c>
      <c r="Y53" s="116">
        <v>5878</v>
      </c>
      <c r="Z53" s="116">
        <v>5774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5456</v>
      </c>
      <c r="X54" s="116">
        <v>5571</v>
      </c>
      <c r="Y54" s="116">
        <v>5670</v>
      </c>
      <c r="Z54" s="116">
        <v>5655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3924</v>
      </c>
      <c r="X55" s="116">
        <v>4040</v>
      </c>
      <c r="Y55" s="116">
        <v>4074</v>
      </c>
      <c r="Z55" s="116">
        <v>4285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2014</v>
      </c>
      <c r="X56" s="116">
        <v>2072</v>
      </c>
      <c r="Y56" s="116">
        <v>2092</v>
      </c>
      <c r="Z56" s="116">
        <v>2223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625</v>
      </c>
      <c r="X57" s="116">
        <v>730</v>
      </c>
      <c r="Y57" s="116">
        <v>785</v>
      </c>
      <c r="Z57" s="116">
        <v>843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248</v>
      </c>
      <c r="X58" s="116">
        <v>240</v>
      </c>
      <c r="Y58" s="116">
        <v>259</v>
      </c>
      <c r="Z58" s="116">
        <v>273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110</v>
      </c>
      <c r="X59" s="116">
        <v>111</v>
      </c>
      <c r="Y59" s="116">
        <v>118</v>
      </c>
      <c r="Z59" s="116">
        <v>127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87</v>
      </c>
      <c r="X60" s="116">
        <v>79</v>
      </c>
      <c r="Y60" s="116">
        <v>78</v>
      </c>
      <c r="Z60" s="116">
        <v>68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62183</v>
      </c>
      <c r="X61" s="116">
        <v>64147</v>
      </c>
      <c r="Y61" s="116">
        <v>65050</v>
      </c>
      <c r="Z61" s="116">
        <v>66058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21</v>
      </c>
      <c r="X63" s="116">
        <v>28</v>
      </c>
      <c r="Y63" s="116">
        <v>16</v>
      </c>
      <c r="Z63" s="116">
        <v>18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Knox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1257</v>
      </c>
      <c r="X64" s="116">
        <v>1229</v>
      </c>
      <c r="Y64" s="116">
        <v>1209</v>
      </c>
      <c r="Z64" s="116">
        <v>1416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3771</v>
      </c>
      <c r="X65" s="116">
        <v>3819</v>
      </c>
      <c r="Y65" s="116">
        <v>3693</v>
      </c>
      <c r="Z65" s="116">
        <v>3982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6479</v>
      </c>
      <c r="X66" s="116">
        <v>6745</v>
      </c>
      <c r="Y66" s="116">
        <v>6675</v>
      </c>
      <c r="Z66" s="116">
        <v>6685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7246</v>
      </c>
      <c r="X67" s="116">
        <v>7660</v>
      </c>
      <c r="Y67" s="116">
        <v>7934</v>
      </c>
      <c r="Z67" s="116">
        <v>7913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6604</v>
      </c>
      <c r="X68" s="116">
        <v>6632</v>
      </c>
      <c r="Y68" s="116">
        <v>7097</v>
      </c>
      <c r="Z68" s="116">
        <v>7362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5711</v>
      </c>
      <c r="X69" s="116">
        <v>6045</v>
      </c>
      <c r="Y69" s="116">
        <v>6216</v>
      </c>
      <c r="Z69" s="116">
        <v>6556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5987</v>
      </c>
      <c r="X70" s="116">
        <v>5881</v>
      </c>
      <c r="Y70" s="116">
        <v>5930</v>
      </c>
      <c r="Z70" s="116">
        <v>6052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6459</v>
      </c>
      <c r="X71" s="116">
        <v>6640</v>
      </c>
      <c r="Y71" s="116">
        <v>6581</v>
      </c>
      <c r="Z71" s="116">
        <v>6707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6227</v>
      </c>
      <c r="X72" s="116">
        <v>6188</v>
      </c>
      <c r="Y72" s="116">
        <v>6183</v>
      </c>
      <c r="Z72" s="116">
        <v>6309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5277</v>
      </c>
      <c r="X73" s="116">
        <v>5443</v>
      </c>
      <c r="Y73" s="116">
        <v>5468</v>
      </c>
      <c r="Z73" s="116">
        <v>5652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3566</v>
      </c>
      <c r="X74" s="116">
        <v>3677</v>
      </c>
      <c r="Y74" s="116">
        <v>3772</v>
      </c>
      <c r="Z74" s="116">
        <v>3920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1467</v>
      </c>
      <c r="X75" s="116">
        <v>1516</v>
      </c>
      <c r="Y75" s="116">
        <v>1496</v>
      </c>
      <c r="Z75" s="116">
        <v>1711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379</v>
      </c>
      <c r="X76" s="116">
        <v>434</v>
      </c>
      <c r="Y76" s="116">
        <v>492</v>
      </c>
      <c r="Z76" s="116">
        <v>535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225</v>
      </c>
      <c r="X77" s="116">
        <v>215</v>
      </c>
      <c r="Y77" s="116">
        <v>202</v>
      </c>
      <c r="Z77" s="116">
        <v>205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127</v>
      </c>
      <c r="X78" s="116">
        <v>145</v>
      </c>
      <c r="Y78" s="116">
        <v>135</v>
      </c>
      <c r="Z78" s="116">
        <v>135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152</v>
      </c>
      <c r="X79" s="116">
        <v>134</v>
      </c>
      <c r="Y79" s="116">
        <v>143</v>
      </c>
      <c r="Z79" s="116">
        <v>134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60963</v>
      </c>
      <c r="X80" s="116">
        <v>62431</v>
      </c>
      <c r="Y80" s="116">
        <v>63283</v>
      </c>
      <c r="Z80" s="116">
        <v>65287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Knox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6219</v>
      </c>
      <c r="X83" s="116">
        <v>6386</v>
      </c>
      <c r="Y83" s="116">
        <v>6628</v>
      </c>
      <c r="Z83" s="116">
        <v>6673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7672</v>
      </c>
      <c r="X84" s="116">
        <v>7990</v>
      </c>
      <c r="Y84" s="116">
        <v>8218</v>
      </c>
      <c r="Z84" s="116">
        <v>8509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131,346</v>
      </c>
      <c r="D85" s="100">
        <f t="shared" ref="D85:D90" si="4">AD4</f>
        <v>2.3470007948010574E-2</v>
      </c>
      <c r="E85" s="101">
        <f t="shared" ref="E85:E90" si="5">AD4</f>
        <v>2.3470007948010574E-2</v>
      </c>
      <c r="F85" s="100">
        <f t="shared" ref="F85:F90" si="6">AF4</f>
        <v>6.6293229420360422E-2</v>
      </c>
      <c r="G85" s="101">
        <f t="shared" ref="G85:G90" si="7">AF4</f>
        <v>6.6293229420360422E-2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8694</v>
      </c>
      <c r="X85" s="116">
        <v>8677</v>
      </c>
      <c r="Y85" s="116">
        <v>8869</v>
      </c>
      <c r="Z85" s="116">
        <v>9070</v>
      </c>
    </row>
    <row r="86" spans="1:30" ht="15" customHeight="1" x14ac:dyDescent="0.25">
      <c r="A86" s="102" t="s">
        <v>4</v>
      </c>
      <c r="B86" s="51"/>
      <c r="C86" s="61" t="str">
        <f t="shared" si="3"/>
        <v>66,055</v>
      </c>
      <c r="D86" s="100">
        <f t="shared" si="4"/>
        <v>1.5449654112221323E-2</v>
      </c>
      <c r="E86" s="101">
        <f t="shared" si="5"/>
        <v>1.5449654112221323E-2</v>
      </c>
      <c r="F86" s="100">
        <f t="shared" si="6"/>
        <v>6.0783683956961543E-2</v>
      </c>
      <c r="G86" s="101">
        <f t="shared" si="7"/>
        <v>6.0783683956961543E-2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2040</v>
      </c>
      <c r="X86" s="116">
        <v>2137</v>
      </c>
      <c r="Y86" s="116">
        <v>2221</v>
      </c>
      <c r="Z86" s="116">
        <v>2276</v>
      </c>
    </row>
    <row r="87" spans="1:30" ht="15" customHeight="1" x14ac:dyDescent="0.25">
      <c r="A87" s="102" t="s">
        <v>5</v>
      </c>
      <c r="B87" s="51"/>
      <c r="C87" s="61" t="str">
        <f t="shared" si="3"/>
        <v>65,287</v>
      </c>
      <c r="D87" s="100">
        <f t="shared" si="4"/>
        <v>3.1667272411232128E-2</v>
      </c>
      <c r="E87" s="101">
        <f t="shared" si="5"/>
        <v>3.1667272411232128E-2</v>
      </c>
      <c r="F87" s="100">
        <f t="shared" si="6"/>
        <v>7.186012149072396E-2</v>
      </c>
      <c r="G87" s="101">
        <f t="shared" si="7"/>
        <v>7.186012149072396E-2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3019</v>
      </c>
      <c r="X87" s="116">
        <v>3165</v>
      </c>
      <c r="Y87" s="116">
        <v>3157</v>
      </c>
      <c r="Z87" s="116">
        <v>3202</v>
      </c>
    </row>
    <row r="88" spans="1:30" ht="15" customHeight="1" x14ac:dyDescent="0.25">
      <c r="A88" s="51" t="s">
        <v>6</v>
      </c>
      <c r="B88" s="51"/>
      <c r="C88" s="61" t="str">
        <f t="shared" si="3"/>
        <v>94,455</v>
      </c>
      <c r="D88" s="100">
        <f t="shared" si="4"/>
        <v>1.2683334762844112E-2</v>
      </c>
      <c r="E88" s="101">
        <f t="shared" si="5"/>
        <v>1.2683334762844112E-2</v>
      </c>
      <c r="F88" s="100">
        <f t="shared" si="6"/>
        <v>4.2733816126468316E-2</v>
      </c>
      <c r="G88" s="101">
        <f t="shared" si="7"/>
        <v>4.2733816126468316E-2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3084</v>
      </c>
      <c r="X88" s="116">
        <v>3140</v>
      </c>
      <c r="Y88" s="116">
        <v>3216</v>
      </c>
      <c r="Z88" s="116">
        <v>3154</v>
      </c>
    </row>
    <row r="89" spans="1:30" ht="15" customHeight="1" x14ac:dyDescent="0.25">
      <c r="A89" s="51" t="s">
        <v>102</v>
      </c>
      <c r="B89" s="51"/>
      <c r="C89" s="61" t="str">
        <f t="shared" si="3"/>
        <v>$47,024</v>
      </c>
      <c r="D89" s="100">
        <f t="shared" si="4"/>
        <v>1.8673367705038801E-2</v>
      </c>
      <c r="E89" s="101">
        <f t="shared" si="5"/>
        <v>1.8673367705038801E-2</v>
      </c>
      <c r="F89" s="100">
        <f t="shared" si="6"/>
        <v>0.11912050607931568</v>
      </c>
      <c r="G89" s="101">
        <f t="shared" si="7"/>
        <v>0.11912050607931568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3192</v>
      </c>
      <c r="X89" s="116">
        <v>3133</v>
      </c>
      <c r="Y89" s="116">
        <v>3292</v>
      </c>
      <c r="Z89" s="116">
        <v>3318</v>
      </c>
    </row>
    <row r="90" spans="1:30" ht="15" customHeight="1" x14ac:dyDescent="0.25">
      <c r="A90" s="51" t="s">
        <v>7</v>
      </c>
      <c r="B90" s="51"/>
      <c r="C90" s="61" t="str">
        <f t="shared" si="3"/>
        <v>$5,686.1 mil</v>
      </c>
      <c r="D90" s="100">
        <f t="shared" si="4"/>
        <v>4.4944987791694979E-2</v>
      </c>
      <c r="E90" s="101">
        <f t="shared" si="5"/>
        <v>4.4944987791694979E-2</v>
      </c>
      <c r="F90" s="100">
        <f t="shared" si="6"/>
        <v>0.18791460026556273</v>
      </c>
      <c r="G90" s="101">
        <f t="shared" si="7"/>
        <v>0.18791460026556273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3542</v>
      </c>
      <c r="X90" s="116">
        <v>3697</v>
      </c>
      <c r="Y90" s="116">
        <v>3929</v>
      </c>
      <c r="Z90" s="116">
        <v>4010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46832</v>
      </c>
      <c r="X91" s="116">
        <v>47383</v>
      </c>
      <c r="Y91" s="116">
        <v>48023</v>
      </c>
      <c r="Z91" s="116">
        <v>48488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3561</v>
      </c>
      <c r="X93" s="116">
        <v>3789</v>
      </c>
      <c r="Y93" s="116">
        <v>3987</v>
      </c>
      <c r="Z93" s="116">
        <v>4101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9112</v>
      </c>
      <c r="X94" s="116">
        <v>9392</v>
      </c>
      <c r="Y94" s="116">
        <v>9846</v>
      </c>
      <c r="Z94" s="116">
        <v>10267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1412</v>
      </c>
      <c r="X95" s="116">
        <v>1450</v>
      </c>
      <c r="Y95" s="116">
        <v>1520</v>
      </c>
      <c r="Z95" s="116">
        <v>1552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5386</v>
      </c>
      <c r="X96" s="116">
        <v>5712</v>
      </c>
      <c r="Y96" s="116">
        <v>5959</v>
      </c>
      <c r="Z96" s="116">
        <v>6119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9341</v>
      </c>
      <c r="X97" s="116">
        <v>9759</v>
      </c>
      <c r="Y97" s="116">
        <v>9834</v>
      </c>
      <c r="Z97" s="116">
        <v>9777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4851</v>
      </c>
      <c r="X98" s="116">
        <v>4904</v>
      </c>
      <c r="Y98" s="116">
        <v>4991</v>
      </c>
      <c r="Z98" s="116">
        <v>5074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590</v>
      </c>
      <c r="X99" s="116">
        <v>586</v>
      </c>
      <c r="Y99" s="116">
        <v>601</v>
      </c>
      <c r="Z99" s="116">
        <v>599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2157</v>
      </c>
      <c r="X100" s="116">
        <v>2195</v>
      </c>
      <c r="Y100" s="116">
        <v>2280</v>
      </c>
      <c r="Z100" s="116">
        <v>2297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44050</v>
      </c>
      <c r="X101" s="116">
        <v>44517</v>
      </c>
      <c r="Y101" s="116">
        <v>45248</v>
      </c>
      <c r="Z101" s="116">
        <v>45965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95195</v>
      </c>
      <c r="X104" s="116">
        <v>100114</v>
      </c>
      <c r="Y104" s="116">
        <v>102293</v>
      </c>
      <c r="Z104" s="116">
        <v>104241</v>
      </c>
      <c r="AB104" s="113" t="str">
        <f>TEXT(Z104,"###,###")</f>
        <v>104,241</v>
      </c>
      <c r="AD104" s="134">
        <f>Z104/($Z$4)*100</f>
        <v>79.363665433283074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17966</v>
      </c>
      <c r="X105" s="116">
        <v>17935</v>
      </c>
      <c r="Y105" s="116">
        <v>17324</v>
      </c>
      <c r="Z105" s="116">
        <v>18715</v>
      </c>
      <c r="AB105" s="113" t="str">
        <f>TEXT(Z105,"###,###")</f>
        <v>18,715</v>
      </c>
      <c r="AD105" s="134">
        <f>Z105/($Z$4)*100</f>
        <v>14.248625767057998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113161</v>
      </c>
      <c r="X106" s="124">
        <v>118049</v>
      </c>
      <c r="Y106" s="124">
        <v>119617</v>
      </c>
      <c r="Z106" s="124">
        <v>122956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17098</v>
      </c>
      <c r="X108" s="116">
        <v>18076</v>
      </c>
      <c r="Y108" s="116">
        <v>21294</v>
      </c>
      <c r="Z108" s="116">
        <v>19363</v>
      </c>
      <c r="AB108" s="113" t="str">
        <f>TEXT(Z108,"###,###")</f>
        <v>19,363</v>
      </c>
      <c r="AD108" s="134">
        <f>Z108/($Z$4)*100</f>
        <v>14.741979199975635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17584</v>
      </c>
      <c r="X109" s="116">
        <v>18618</v>
      </c>
      <c r="Y109" s="116">
        <v>18619</v>
      </c>
      <c r="Z109" s="116">
        <v>17561</v>
      </c>
      <c r="AB109" s="113" t="str">
        <f>TEXT(Z109,"###,###")</f>
        <v>17,561</v>
      </c>
      <c r="AD109" s="134">
        <f>Z109/($Z$4)*100</f>
        <v>13.370030301646036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27981</v>
      </c>
      <c r="X110" s="116">
        <v>29300</v>
      </c>
      <c r="Y110" s="116">
        <v>27585</v>
      </c>
      <c r="Z110" s="116">
        <v>31455</v>
      </c>
      <c r="AB110" s="113" t="str">
        <f>TEXT(Z110,"###,###")</f>
        <v>31,455</v>
      </c>
      <c r="AD110" s="134">
        <f>Z110/($Z$4)*100</f>
        <v>23.94819788954365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50498</v>
      </c>
      <c r="X111" s="116">
        <v>52055</v>
      </c>
      <c r="Y111" s="116">
        <v>52119</v>
      </c>
      <c r="Z111" s="116">
        <v>54575</v>
      </c>
      <c r="AB111" s="113" t="str">
        <f>TEXT(Z111,"###,###")</f>
        <v>54,575</v>
      </c>
      <c r="AD111" s="134">
        <f>Z111/($Z$4)*100</f>
        <v>41.550561113395155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123146</v>
      </c>
      <c r="X112" s="116">
        <v>126578</v>
      </c>
      <c r="Y112" s="116">
        <v>128334</v>
      </c>
      <c r="Z112" s="116">
        <v>131347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43.24</v>
      </c>
      <c r="W118" s="135">
        <v>41.25</v>
      </c>
      <c r="X118" s="135">
        <v>41.23</v>
      </c>
      <c r="Y118" s="135">
        <v>41.25</v>
      </c>
      <c r="Z118" s="135">
        <v>41.28</v>
      </c>
      <c r="AB118" s="113" t="str">
        <f>TEXT(Z118,"##.0")</f>
        <v>41.3</v>
      </c>
    </row>
    <row r="120" spans="19:32" x14ac:dyDescent="0.25">
      <c r="S120" s="105" t="s">
        <v>104</v>
      </c>
      <c r="T120" s="116"/>
      <c r="U120" s="116"/>
      <c r="V120" s="116">
        <v>80000</v>
      </c>
      <c r="W120" s="116">
        <v>80052</v>
      </c>
      <c r="X120" s="116">
        <v>80653</v>
      </c>
      <c r="Y120" s="116">
        <v>81886</v>
      </c>
      <c r="Z120" s="116">
        <v>82717</v>
      </c>
      <c r="AB120" s="113" t="str">
        <f>TEXT(Z120,"###,###")</f>
        <v>82,717</v>
      </c>
    </row>
    <row r="121" spans="19:32" x14ac:dyDescent="0.25">
      <c r="S121" s="105" t="s">
        <v>105</v>
      </c>
      <c r="T121" s="116"/>
      <c r="U121" s="116"/>
      <c r="V121" s="116">
        <v>5516</v>
      </c>
      <c r="W121" s="116">
        <v>5493</v>
      </c>
      <c r="X121" s="116">
        <v>5562</v>
      </c>
      <c r="Y121" s="116">
        <v>5581</v>
      </c>
      <c r="Z121" s="116">
        <v>5719</v>
      </c>
      <c r="AB121" s="113" t="str">
        <f>TEXT(Z121,"###,###")</f>
        <v>5,719</v>
      </c>
    </row>
    <row r="122" spans="19:32" x14ac:dyDescent="0.25">
      <c r="S122" s="105" t="s">
        <v>106</v>
      </c>
      <c r="T122" s="116"/>
      <c r="U122" s="116"/>
      <c r="V122" s="116">
        <v>5068</v>
      </c>
      <c r="W122" s="116">
        <v>5337</v>
      </c>
      <c r="X122" s="116">
        <v>5685</v>
      </c>
      <c r="Y122" s="116">
        <v>5801</v>
      </c>
      <c r="Z122" s="116">
        <v>6021</v>
      </c>
      <c r="AB122" s="113" t="str">
        <f>TEXT(Z122,"###,###")</f>
        <v>6,021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85068</v>
      </c>
      <c r="W124" s="116">
        <v>85389</v>
      </c>
      <c r="X124" s="116">
        <v>86338</v>
      </c>
      <c r="Y124" s="116">
        <v>87687</v>
      </c>
      <c r="Z124" s="116">
        <v>88738</v>
      </c>
      <c r="AB124" s="113" t="str">
        <f>TEXT(Z124,"###,###")</f>
        <v>88,738</v>
      </c>
      <c r="AD124" s="131">
        <f>Z124/$Z$7*100</f>
        <v>93.947382351384263</v>
      </c>
    </row>
    <row r="125" spans="19:32" x14ac:dyDescent="0.25">
      <c r="S125" s="105" t="s">
        <v>108</v>
      </c>
      <c r="T125" s="116"/>
      <c r="U125" s="116"/>
      <c r="V125" s="116">
        <v>10584</v>
      </c>
      <c r="W125" s="116">
        <v>10830</v>
      </c>
      <c r="X125" s="116">
        <v>11247</v>
      </c>
      <c r="Y125" s="116">
        <v>11382</v>
      </c>
      <c r="Z125" s="116">
        <v>11740</v>
      </c>
      <c r="AB125" s="113" t="str">
        <f>TEXT(Z125,"###,###")</f>
        <v>11,740</v>
      </c>
      <c r="AD125" s="131">
        <f>Z125/$Z$7*100</f>
        <v>12.429199089513524</v>
      </c>
    </row>
    <row r="127" spans="19:32" x14ac:dyDescent="0.25">
      <c r="S127" s="105" t="s">
        <v>109</v>
      </c>
      <c r="T127" s="116"/>
      <c r="U127" s="116"/>
      <c r="V127" s="116">
        <v>46784</v>
      </c>
      <c r="W127" s="116">
        <v>46832</v>
      </c>
      <c r="X127" s="116">
        <v>47383</v>
      </c>
      <c r="Y127" s="116">
        <v>48023</v>
      </c>
      <c r="Z127" s="116">
        <v>48492</v>
      </c>
      <c r="AB127" s="113" t="str">
        <f>TEXT(Z127,"###,###")</f>
        <v>48,492</v>
      </c>
      <c r="AD127" s="131">
        <f>Z127/$Z$7*100</f>
        <v>51.338732729871374</v>
      </c>
    </row>
    <row r="128" spans="19:32" x14ac:dyDescent="0.25">
      <c r="S128" s="105" t="s">
        <v>110</v>
      </c>
      <c r="T128" s="116"/>
      <c r="U128" s="116"/>
      <c r="V128" s="116">
        <v>43800</v>
      </c>
      <c r="W128" s="116">
        <v>44050</v>
      </c>
      <c r="X128" s="116">
        <v>44517</v>
      </c>
      <c r="Y128" s="116">
        <v>45248</v>
      </c>
      <c r="Z128" s="116">
        <v>45966</v>
      </c>
      <c r="AB128" s="113" t="str">
        <f>TEXT(Z128,"###,###")</f>
        <v>45,966</v>
      </c>
      <c r="AD128" s="131">
        <f>Z128/$Z$7*100</f>
        <v>48.66444338573924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DA12382-D45F-41EE-8158-A6A43FF7338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ECCA8A74-7940-43AB-BBD2-33532E3DAF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AFA305D1-F8A6-423D-8AEC-C387610748D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7DE0F2B7-C800-4D39-9990-142C3E2A14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DC5E8-0E16-4983-A8E0-563206E81D48}">
  <sheetPr codeName="Sheet10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Latrobe</v>
      </c>
      <c r="T1" s="103"/>
      <c r="U1" s="103"/>
      <c r="V1" s="103"/>
      <c r="W1" s="103"/>
      <c r="X1" s="103"/>
      <c r="Y1" s="104" t="str">
        <f>Y3</f>
        <v>8.37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150</v>
      </c>
      <c r="Y3" s="109" t="s">
        <v>244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8.37 Latrobe,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51145</v>
      </c>
      <c r="W4" s="112">
        <v>49927</v>
      </c>
      <c r="X4" s="112">
        <v>51555</v>
      </c>
      <c r="Y4" s="112">
        <v>53303</v>
      </c>
      <c r="Z4" s="112">
        <v>53852</v>
      </c>
      <c r="AB4" s="113" t="str">
        <f>TEXT(Z4,"###,###")</f>
        <v>53,852</v>
      </c>
      <c r="AD4" s="114">
        <f>Z4/Y4-1</f>
        <v>1.0299607901994356E-2</v>
      </c>
      <c r="AF4" s="114">
        <f>Z4/V4-1</f>
        <v>5.2927949946231401E-2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27424</v>
      </c>
      <c r="W5" s="112">
        <v>26855</v>
      </c>
      <c r="X5" s="112">
        <v>27663</v>
      </c>
      <c r="Y5" s="112">
        <v>28529</v>
      </c>
      <c r="Z5" s="112">
        <v>28152</v>
      </c>
      <c r="AB5" s="113" t="str">
        <f>TEXT(Z5,"###,###")</f>
        <v>28,152</v>
      </c>
      <c r="AD5" s="114">
        <f t="shared" ref="AD5:AD9" si="0">Z5/Y5-1</f>
        <v>-1.3214623716218621E-2</v>
      </c>
      <c r="AF5" s="114">
        <f t="shared" ref="AF5:AF9" si="1">Z5/V5-1</f>
        <v>2.6546091015169138E-2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23721</v>
      </c>
      <c r="W6" s="112">
        <v>23072</v>
      </c>
      <c r="X6" s="112">
        <v>23892</v>
      </c>
      <c r="Y6" s="112">
        <v>24773</v>
      </c>
      <c r="Z6" s="112">
        <v>25702</v>
      </c>
      <c r="AB6" s="113" t="str">
        <f>TEXT(Z6,"###,###")</f>
        <v>25,702</v>
      </c>
      <c r="AD6" s="114">
        <f t="shared" si="0"/>
        <v>3.7500504581601035E-2</v>
      </c>
      <c r="AF6" s="114">
        <f t="shared" si="1"/>
        <v>8.3512499473040736E-2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36369</v>
      </c>
      <c r="W7" s="112">
        <v>36137</v>
      </c>
      <c r="X7" s="112">
        <v>36738</v>
      </c>
      <c r="Y7" s="112">
        <v>37686</v>
      </c>
      <c r="Z7" s="112">
        <v>38082</v>
      </c>
      <c r="AB7" s="113" t="str">
        <f>TEXT(Z7,"###,###")</f>
        <v>38,082</v>
      </c>
      <c r="AD7" s="114">
        <f t="shared" si="0"/>
        <v>1.0507880910683109E-2</v>
      </c>
      <c r="AF7" s="114">
        <f t="shared" si="1"/>
        <v>4.7100552668481344E-2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53,852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38,082</v>
      </c>
      <c r="P8" s="71"/>
      <c r="S8" s="111" t="s">
        <v>87</v>
      </c>
      <c r="T8" s="112"/>
      <c r="U8" s="112"/>
      <c r="V8" s="112">
        <v>39424.35</v>
      </c>
      <c r="W8" s="112">
        <v>42182.49</v>
      </c>
      <c r="X8" s="112">
        <v>41470.14</v>
      </c>
      <c r="Y8" s="112">
        <v>43485.11</v>
      </c>
      <c r="Z8" s="112">
        <v>43608.34</v>
      </c>
      <c r="AB8" s="113" t="str">
        <f>TEXT(Z8,"$###,###")</f>
        <v>$43,608</v>
      </c>
      <c r="AD8" s="114">
        <f t="shared" si="0"/>
        <v>2.8338435846200216E-3</v>
      </c>
      <c r="AF8" s="114">
        <f t="shared" si="1"/>
        <v>0.10612705092157504</v>
      </c>
    </row>
    <row r="9" spans="1:32" x14ac:dyDescent="0.25">
      <c r="A9" s="32" t="s">
        <v>15</v>
      </c>
      <c r="B9" s="75"/>
      <c r="C9" s="76"/>
      <c r="D9" s="77">
        <f>AD104</f>
        <v>73.072494986258633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51.979938028464886</v>
      </c>
      <c r="P9" s="78" t="s">
        <v>88</v>
      </c>
      <c r="S9" s="111" t="s">
        <v>7</v>
      </c>
      <c r="T9" s="112"/>
      <c r="U9" s="112"/>
      <c r="V9" s="112">
        <v>2004160205</v>
      </c>
      <c r="W9" s="112">
        <v>2047867008</v>
      </c>
      <c r="X9" s="112">
        <v>2078402112</v>
      </c>
      <c r="Y9" s="112">
        <v>2172227886</v>
      </c>
      <c r="Z9" s="112">
        <v>2263925624</v>
      </c>
      <c r="AB9" s="113" t="str">
        <f>TEXT(Z9/1000000,"$#,###.0")&amp;" mil"</f>
        <v>$2,263.9 mil</v>
      </c>
      <c r="AD9" s="114">
        <f t="shared" si="0"/>
        <v>4.2213682363158922E-2</v>
      </c>
      <c r="AF9" s="114">
        <f t="shared" si="1"/>
        <v>0.12961310096465062</v>
      </c>
    </row>
    <row r="10" spans="1:32" x14ac:dyDescent="0.25">
      <c r="A10" s="32" t="s">
        <v>18</v>
      </c>
      <c r="B10" s="75"/>
      <c r="C10" s="76"/>
      <c r="D10" s="77">
        <f>AD105</f>
        <v>20.413355121443956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48.00693240901213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94.351662202615401</v>
      </c>
      <c r="P11" s="78" t="s">
        <v>88</v>
      </c>
      <c r="S11" s="111" t="s">
        <v>30</v>
      </c>
      <c r="T11" s="116"/>
      <c r="U11" s="116"/>
      <c r="V11" s="116">
        <v>47081</v>
      </c>
      <c r="W11" s="116">
        <v>45850</v>
      </c>
      <c r="X11" s="116">
        <v>47287</v>
      </c>
      <c r="Y11" s="116">
        <v>48902</v>
      </c>
      <c r="Z11" s="116">
        <v>49494</v>
      </c>
    </row>
    <row r="12" spans="1:32" ht="28.5" customHeight="1" x14ac:dyDescent="0.25">
      <c r="A12" s="32" t="s">
        <v>20</v>
      </c>
      <c r="B12" s="76"/>
      <c r="C12" s="76"/>
      <c r="D12" s="77">
        <f>AD108</f>
        <v>12.313377404738914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11.451604432540307</v>
      </c>
      <c r="P12" s="78" t="s">
        <v>88</v>
      </c>
      <c r="S12" s="111" t="s">
        <v>31</v>
      </c>
      <c r="T12" s="116"/>
      <c r="U12" s="116"/>
      <c r="V12" s="116">
        <v>4064</v>
      </c>
      <c r="W12" s="116">
        <v>4079</v>
      </c>
      <c r="X12" s="116">
        <v>4268</v>
      </c>
      <c r="Y12" s="116">
        <v>4403</v>
      </c>
      <c r="Z12" s="116">
        <v>4361</v>
      </c>
    </row>
    <row r="13" spans="1:32" ht="15" customHeight="1" x14ac:dyDescent="0.25">
      <c r="A13" s="32" t="s">
        <v>21</v>
      </c>
      <c r="B13" s="76"/>
      <c r="C13" s="76"/>
      <c r="D13" s="77">
        <f>AD109</f>
        <v>13.995766173958257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41.6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24.465200921042861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17.820846135665327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42.717076431701699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82.17915386433468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1417</v>
      </c>
      <c r="Z15" s="116">
        <v>1363</v>
      </c>
      <c r="AB15" s="121">
        <f t="shared" ref="AB15:AB34" si="2">IF(Z15="np",0,Z15/$Z$34)</f>
        <v>2.5308699285117444E-2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570</v>
      </c>
      <c r="Z16" s="116">
        <v>591</v>
      </c>
      <c r="AB16" s="121">
        <f t="shared" si="2"/>
        <v>1.0973911428836691E-2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3655</v>
      </c>
      <c r="Z17" s="116">
        <v>3689</v>
      </c>
      <c r="AB17" s="121">
        <f t="shared" si="2"/>
        <v>6.849874663448148E-2</v>
      </c>
    </row>
    <row r="18" spans="1:28" x14ac:dyDescent="0.25">
      <c r="A18" s="67" t="str">
        <f>$S$1&amp;" ("&amp;$V$2&amp;" to "&amp;$Z$2&amp;")"</f>
        <v>Latrobe (2014-15 to 2018-19)</v>
      </c>
      <c r="B18" s="67"/>
      <c r="C18" s="67"/>
      <c r="D18" s="67"/>
      <c r="E18" s="67"/>
      <c r="F18" s="67"/>
      <c r="G18" s="67" t="str">
        <f>$S$1&amp;" ("&amp;$V$2&amp;" to "&amp;$Z$2&amp;")"</f>
        <v>Latrobe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1642</v>
      </c>
      <c r="Z18" s="116">
        <v>1669</v>
      </c>
      <c r="AB18" s="121">
        <f t="shared" si="2"/>
        <v>3.0990622969083649E-2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4799</v>
      </c>
      <c r="Z19" s="116">
        <v>4632</v>
      </c>
      <c r="AB19" s="121">
        <f t="shared" si="2"/>
        <v>8.6008727137684524E-2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1114</v>
      </c>
      <c r="Z20" s="116">
        <v>1124</v>
      </c>
      <c r="AB20" s="121">
        <f t="shared" si="2"/>
        <v>2.0870856930647108E-2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5211</v>
      </c>
      <c r="Z21" s="116">
        <v>5117</v>
      </c>
      <c r="AB21" s="121">
        <f t="shared" si="2"/>
        <v>9.501439049299043E-2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3548</v>
      </c>
      <c r="Z22" s="116">
        <v>3095</v>
      </c>
      <c r="AB22" s="121">
        <f t="shared" si="2"/>
        <v>5.7469130071488253E-2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1485</v>
      </c>
      <c r="Z23" s="116">
        <v>1462</v>
      </c>
      <c r="AB23" s="121">
        <f t="shared" si="2"/>
        <v>2.7146968712282983E-2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478</v>
      </c>
      <c r="Z24" s="116">
        <v>558</v>
      </c>
      <c r="AB24" s="121">
        <f t="shared" si="2"/>
        <v>1.0361154953114845E-2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2056</v>
      </c>
      <c r="Z25" s="116">
        <v>2118</v>
      </c>
      <c r="AB25" s="121">
        <f t="shared" si="2"/>
        <v>3.9327824714511191E-2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903</v>
      </c>
      <c r="Z26" s="116">
        <v>874</v>
      </c>
      <c r="AB26" s="121">
        <f t="shared" si="2"/>
        <v>1.6228762417602821E-2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2602</v>
      </c>
      <c r="Z27" s="116">
        <v>2802</v>
      </c>
      <c r="AB27" s="121">
        <f t="shared" si="2"/>
        <v>5.2028595302200352E-2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4226</v>
      </c>
      <c r="Z28" s="116">
        <v>4693</v>
      </c>
      <c r="AB28" s="121">
        <f t="shared" si="2"/>
        <v>8.7141398198867334E-2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3789</v>
      </c>
      <c r="Z29" s="116">
        <v>5454</v>
      </c>
      <c r="AB29" s="121">
        <f t="shared" si="2"/>
        <v>0.10127193389657413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3794</v>
      </c>
      <c r="Z30" s="116">
        <v>2720</v>
      </c>
      <c r="AB30" s="121">
        <f t="shared" si="2"/>
        <v>5.0505988301921829E-2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6475</v>
      </c>
      <c r="Z31" s="116">
        <v>7148</v>
      </c>
      <c r="AB31" s="121">
        <f t="shared" si="2"/>
        <v>0.1327267663169622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646</v>
      </c>
      <c r="Z32" s="116">
        <v>717</v>
      </c>
      <c r="AB32" s="121">
        <f t="shared" si="2"/>
        <v>1.3313527063411011E-2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1775</v>
      </c>
      <c r="Z33" s="116">
        <v>1811</v>
      </c>
      <c r="AB33" s="121">
        <f t="shared" si="2"/>
        <v>3.3627332652492806E-2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53303</v>
      </c>
      <c r="Z34" s="124">
        <v>53855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31293</v>
      </c>
      <c r="AB37" s="136">
        <f>Z37/Z40*100</f>
        <v>82.17915386433468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6786</v>
      </c>
      <c r="AB38" s="136">
        <f>Z38/Z40*100</f>
        <v>17.820846135665327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38079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6</v>
      </c>
      <c r="X44" s="116">
        <v>11</v>
      </c>
      <c r="Y44" s="116">
        <v>4</v>
      </c>
      <c r="Z44" s="116">
        <v>9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569</v>
      </c>
      <c r="X45" s="116">
        <v>565</v>
      </c>
      <c r="Y45" s="116">
        <v>602</v>
      </c>
      <c r="Z45" s="116">
        <v>589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1523</v>
      </c>
      <c r="X46" s="116">
        <v>1506</v>
      </c>
      <c r="Y46" s="116">
        <v>1506</v>
      </c>
      <c r="Z46" s="116">
        <v>1537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2496</v>
      </c>
      <c r="X47" s="116">
        <v>2566</v>
      </c>
      <c r="Y47" s="116">
        <v>2691</v>
      </c>
      <c r="Z47" s="116">
        <v>2497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3310</v>
      </c>
      <c r="X48" s="116">
        <v>3360</v>
      </c>
      <c r="Y48" s="116">
        <v>3370</v>
      </c>
      <c r="Z48" s="116">
        <v>3521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Latrobe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2889</v>
      </c>
      <c r="X49" s="116">
        <v>3130</v>
      </c>
      <c r="Y49" s="116">
        <v>3185</v>
      </c>
      <c r="Z49" s="116">
        <v>3214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2534</v>
      </c>
      <c r="X50" s="116">
        <v>2653</v>
      </c>
      <c r="Y50" s="116">
        <v>2761</v>
      </c>
      <c r="Z50" s="116">
        <v>2773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2470</v>
      </c>
      <c r="X51" s="116">
        <v>2440</v>
      </c>
      <c r="Y51" s="116">
        <v>2558</v>
      </c>
      <c r="Z51" s="116">
        <v>2466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2610</v>
      </c>
      <c r="X52" s="116">
        <v>2685</v>
      </c>
      <c r="Y52" s="116">
        <v>2714</v>
      </c>
      <c r="Z52" s="116">
        <v>2636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2662</v>
      </c>
      <c r="X53" s="116">
        <v>2663</v>
      </c>
      <c r="Y53" s="116">
        <v>2665</v>
      </c>
      <c r="Z53" s="116">
        <v>2649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2482</v>
      </c>
      <c r="X54" s="116">
        <v>2602</v>
      </c>
      <c r="Y54" s="116">
        <v>2657</v>
      </c>
      <c r="Z54" s="116">
        <v>2591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1913</v>
      </c>
      <c r="X55" s="116">
        <v>2002</v>
      </c>
      <c r="Y55" s="116">
        <v>2011</v>
      </c>
      <c r="Z55" s="116">
        <v>2055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884</v>
      </c>
      <c r="X56" s="116">
        <v>937</v>
      </c>
      <c r="Y56" s="116">
        <v>1022</v>
      </c>
      <c r="Z56" s="116">
        <v>1000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252</v>
      </c>
      <c r="X57" s="116">
        <v>299</v>
      </c>
      <c r="Y57" s="116">
        <v>367</v>
      </c>
      <c r="Z57" s="116">
        <v>363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131</v>
      </c>
      <c r="X58" s="116">
        <v>130</v>
      </c>
      <c r="Y58" s="116">
        <v>142</v>
      </c>
      <c r="Z58" s="116">
        <v>132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73</v>
      </c>
      <c r="X59" s="116">
        <v>73</v>
      </c>
      <c r="Y59" s="116">
        <v>78</v>
      </c>
      <c r="Z59" s="116">
        <v>83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32</v>
      </c>
      <c r="X60" s="116">
        <v>38</v>
      </c>
      <c r="Y60" s="116">
        <v>45</v>
      </c>
      <c r="Z60" s="116">
        <v>36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26855</v>
      </c>
      <c r="X61" s="116">
        <v>27663</v>
      </c>
      <c r="Y61" s="116">
        <v>28529</v>
      </c>
      <c r="Z61" s="116">
        <v>28155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4</v>
      </c>
      <c r="Y63" s="116">
        <v>2</v>
      </c>
      <c r="Z63" s="116">
        <v>11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Latrobe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689</v>
      </c>
      <c r="X64" s="116">
        <v>723</v>
      </c>
      <c r="Y64" s="116">
        <v>736</v>
      </c>
      <c r="Z64" s="116">
        <v>723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1518</v>
      </c>
      <c r="X65" s="116">
        <v>1548</v>
      </c>
      <c r="Y65" s="116">
        <v>1594</v>
      </c>
      <c r="Z65" s="116">
        <v>1649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2497</v>
      </c>
      <c r="X66" s="116">
        <v>2566</v>
      </c>
      <c r="Y66" s="116">
        <v>2599</v>
      </c>
      <c r="Z66" s="116">
        <v>2419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2606</v>
      </c>
      <c r="X67" s="116">
        <v>2718</v>
      </c>
      <c r="Y67" s="116">
        <v>2761</v>
      </c>
      <c r="Z67" s="116">
        <v>2967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2321</v>
      </c>
      <c r="X68" s="116">
        <v>2334</v>
      </c>
      <c r="Y68" s="116">
        <v>2588</v>
      </c>
      <c r="Z68" s="116">
        <v>2778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2039</v>
      </c>
      <c r="X69" s="116">
        <v>2128</v>
      </c>
      <c r="Y69" s="116">
        <v>2244</v>
      </c>
      <c r="Z69" s="116">
        <v>2446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2219</v>
      </c>
      <c r="X70" s="116">
        <v>2264</v>
      </c>
      <c r="Y70" s="116">
        <v>2219</v>
      </c>
      <c r="Z70" s="116">
        <v>2273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2257</v>
      </c>
      <c r="X71" s="116">
        <v>2289</v>
      </c>
      <c r="Y71" s="116">
        <v>2526</v>
      </c>
      <c r="Z71" s="116">
        <v>2564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2396</v>
      </c>
      <c r="X72" s="116">
        <v>2396</v>
      </c>
      <c r="Y72" s="116">
        <v>2272</v>
      </c>
      <c r="Z72" s="116">
        <v>2386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2124</v>
      </c>
      <c r="X73" s="116">
        <v>2306</v>
      </c>
      <c r="Y73" s="116">
        <v>2410</v>
      </c>
      <c r="Z73" s="116">
        <v>2464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1388</v>
      </c>
      <c r="X74" s="116">
        <v>1486</v>
      </c>
      <c r="Y74" s="116">
        <v>1561</v>
      </c>
      <c r="Z74" s="116">
        <v>1717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539</v>
      </c>
      <c r="X75" s="116">
        <v>617</v>
      </c>
      <c r="Y75" s="116">
        <v>708</v>
      </c>
      <c r="Z75" s="116">
        <v>764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204</v>
      </c>
      <c r="X76" s="116">
        <v>242</v>
      </c>
      <c r="Y76" s="116">
        <v>258</v>
      </c>
      <c r="Z76" s="116">
        <v>279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127</v>
      </c>
      <c r="X77" s="116">
        <v>142</v>
      </c>
      <c r="Y77" s="116">
        <v>140</v>
      </c>
      <c r="Z77" s="116">
        <v>131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76</v>
      </c>
      <c r="X78" s="116">
        <v>69</v>
      </c>
      <c r="Y78" s="116">
        <v>71</v>
      </c>
      <c r="Z78" s="116">
        <v>67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68</v>
      </c>
      <c r="X79" s="116">
        <v>61</v>
      </c>
      <c r="Y79" s="116">
        <v>80</v>
      </c>
      <c r="Z79" s="116">
        <v>66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23072</v>
      </c>
      <c r="X80" s="116">
        <v>23892</v>
      </c>
      <c r="Y80" s="116">
        <v>24773</v>
      </c>
      <c r="Z80" s="116">
        <v>25700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Latrobe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1492</v>
      </c>
      <c r="X83" s="116">
        <v>1543</v>
      </c>
      <c r="Y83" s="116">
        <v>1601</v>
      </c>
      <c r="Z83" s="116">
        <v>1643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1806</v>
      </c>
      <c r="X84" s="116">
        <v>1797</v>
      </c>
      <c r="Y84" s="116">
        <v>1795</v>
      </c>
      <c r="Z84" s="116">
        <v>1811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53,852</v>
      </c>
      <c r="D85" s="100">
        <f t="shared" ref="D85:D90" si="4">AD4</f>
        <v>1.0299607901994356E-2</v>
      </c>
      <c r="E85" s="101">
        <f t="shared" ref="E85:E90" si="5">AD4</f>
        <v>1.0299607901994356E-2</v>
      </c>
      <c r="F85" s="100">
        <f t="shared" ref="F85:F90" si="6">AF4</f>
        <v>5.2927949946231401E-2</v>
      </c>
      <c r="G85" s="101">
        <f t="shared" ref="G85:G90" si="7">AF4</f>
        <v>5.2927949946231401E-2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5125</v>
      </c>
      <c r="X85" s="116">
        <v>5125</v>
      </c>
      <c r="Y85" s="116">
        <v>5147</v>
      </c>
      <c r="Z85" s="116">
        <v>5137</v>
      </c>
    </row>
    <row r="86" spans="1:30" ht="15" customHeight="1" x14ac:dyDescent="0.25">
      <c r="A86" s="102" t="s">
        <v>4</v>
      </c>
      <c r="B86" s="51"/>
      <c r="C86" s="61" t="str">
        <f t="shared" si="3"/>
        <v>28,152</v>
      </c>
      <c r="D86" s="100">
        <f t="shared" si="4"/>
        <v>-1.3214623716218621E-2</v>
      </c>
      <c r="E86" s="101">
        <f t="shared" si="5"/>
        <v>-1.3214623716218621E-2</v>
      </c>
      <c r="F86" s="100">
        <f t="shared" si="6"/>
        <v>2.6546091015169138E-2</v>
      </c>
      <c r="G86" s="101">
        <f t="shared" si="7"/>
        <v>2.6546091015169138E-2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832</v>
      </c>
      <c r="X86" s="116">
        <v>930</v>
      </c>
      <c r="Y86" s="116">
        <v>978</v>
      </c>
      <c r="Z86" s="116">
        <v>1034</v>
      </c>
    </row>
    <row r="87" spans="1:30" ht="15" customHeight="1" x14ac:dyDescent="0.25">
      <c r="A87" s="102" t="s">
        <v>5</v>
      </c>
      <c r="B87" s="51"/>
      <c r="C87" s="61" t="str">
        <f t="shared" si="3"/>
        <v>25,702</v>
      </c>
      <c r="D87" s="100">
        <f t="shared" si="4"/>
        <v>3.7500504581601035E-2</v>
      </c>
      <c r="E87" s="101">
        <f t="shared" si="5"/>
        <v>3.7500504581601035E-2</v>
      </c>
      <c r="F87" s="100">
        <f t="shared" si="6"/>
        <v>8.3512499473040736E-2</v>
      </c>
      <c r="G87" s="101">
        <f t="shared" si="7"/>
        <v>8.3512499473040736E-2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769</v>
      </c>
      <c r="X87" s="116">
        <v>787</v>
      </c>
      <c r="Y87" s="116">
        <v>806</v>
      </c>
      <c r="Z87" s="116">
        <v>822</v>
      </c>
    </row>
    <row r="88" spans="1:30" ht="15" customHeight="1" x14ac:dyDescent="0.25">
      <c r="A88" s="51" t="s">
        <v>6</v>
      </c>
      <c r="B88" s="51"/>
      <c r="C88" s="61" t="str">
        <f t="shared" si="3"/>
        <v>38,082</v>
      </c>
      <c r="D88" s="100">
        <f t="shared" si="4"/>
        <v>1.0507880910683109E-2</v>
      </c>
      <c r="E88" s="101">
        <f t="shared" si="5"/>
        <v>1.0507880910683109E-2</v>
      </c>
      <c r="F88" s="100">
        <f t="shared" si="6"/>
        <v>4.7100552668481344E-2</v>
      </c>
      <c r="G88" s="101">
        <f t="shared" si="7"/>
        <v>4.7100552668481344E-2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860</v>
      </c>
      <c r="X88" s="116">
        <v>903</v>
      </c>
      <c r="Y88" s="116">
        <v>949</v>
      </c>
      <c r="Z88" s="116">
        <v>966</v>
      </c>
    </row>
    <row r="89" spans="1:30" ht="15" customHeight="1" x14ac:dyDescent="0.25">
      <c r="A89" s="51" t="s">
        <v>102</v>
      </c>
      <c r="B89" s="51"/>
      <c r="C89" s="61" t="str">
        <f t="shared" si="3"/>
        <v>$43,608</v>
      </c>
      <c r="D89" s="100">
        <f t="shared" si="4"/>
        <v>2.8338435846200216E-3</v>
      </c>
      <c r="E89" s="101">
        <f t="shared" si="5"/>
        <v>2.8338435846200216E-3</v>
      </c>
      <c r="F89" s="100">
        <f t="shared" si="6"/>
        <v>0.10612705092157504</v>
      </c>
      <c r="G89" s="101">
        <f t="shared" si="7"/>
        <v>0.10612705092157504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1995</v>
      </c>
      <c r="X89" s="116">
        <v>2080</v>
      </c>
      <c r="Y89" s="116">
        <v>2119</v>
      </c>
      <c r="Z89" s="116">
        <v>2206</v>
      </c>
    </row>
    <row r="90" spans="1:30" ht="15" customHeight="1" x14ac:dyDescent="0.25">
      <c r="A90" s="51" t="s">
        <v>7</v>
      </c>
      <c r="B90" s="51"/>
      <c r="C90" s="61" t="str">
        <f t="shared" si="3"/>
        <v>$2,263.9 mil</v>
      </c>
      <c r="D90" s="100">
        <f t="shared" si="4"/>
        <v>4.2213682363158922E-2</v>
      </c>
      <c r="E90" s="101">
        <f t="shared" si="5"/>
        <v>4.2213682363158922E-2</v>
      </c>
      <c r="F90" s="100">
        <f t="shared" si="6"/>
        <v>0.12961310096465062</v>
      </c>
      <c r="G90" s="101">
        <f t="shared" si="7"/>
        <v>0.12961310096465062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2774</v>
      </c>
      <c r="X90" s="116">
        <v>2768</v>
      </c>
      <c r="Y90" s="116">
        <v>2975</v>
      </c>
      <c r="Z90" s="116">
        <v>3005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19129</v>
      </c>
      <c r="X91" s="116">
        <v>19291</v>
      </c>
      <c r="Y91" s="116">
        <v>19659</v>
      </c>
      <c r="Z91" s="116">
        <v>19795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1189</v>
      </c>
      <c r="X93" s="116">
        <v>1300</v>
      </c>
      <c r="Y93" s="116">
        <v>1383</v>
      </c>
      <c r="Z93" s="116">
        <v>1468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3043</v>
      </c>
      <c r="X94" s="116">
        <v>3189</v>
      </c>
      <c r="Y94" s="116">
        <v>3299</v>
      </c>
      <c r="Z94" s="116">
        <v>3364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564</v>
      </c>
      <c r="X95" s="116">
        <v>566</v>
      </c>
      <c r="Y95" s="116">
        <v>612</v>
      </c>
      <c r="Z95" s="116">
        <v>641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2530</v>
      </c>
      <c r="X96" s="116">
        <v>2751</v>
      </c>
      <c r="Y96" s="116">
        <v>2927</v>
      </c>
      <c r="Z96" s="116">
        <v>3081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3125</v>
      </c>
      <c r="X97" s="116">
        <v>3337</v>
      </c>
      <c r="Y97" s="116">
        <v>3410</v>
      </c>
      <c r="Z97" s="116">
        <v>3488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2026</v>
      </c>
      <c r="X98" s="116">
        <v>2031</v>
      </c>
      <c r="Y98" s="116">
        <v>2132</v>
      </c>
      <c r="Z98" s="116">
        <v>2093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128</v>
      </c>
      <c r="X99" s="116">
        <v>128</v>
      </c>
      <c r="Y99" s="116">
        <v>153</v>
      </c>
      <c r="Z99" s="116">
        <v>174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1070</v>
      </c>
      <c r="X100" s="116">
        <v>1116</v>
      </c>
      <c r="Y100" s="116">
        <v>1236</v>
      </c>
      <c r="Z100" s="116">
        <v>1352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17008</v>
      </c>
      <c r="X101" s="116">
        <v>17447</v>
      </c>
      <c r="Y101" s="116">
        <v>18026</v>
      </c>
      <c r="Z101" s="116">
        <v>18286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36271</v>
      </c>
      <c r="X104" s="116">
        <v>37709</v>
      </c>
      <c r="Y104" s="116">
        <v>38817</v>
      </c>
      <c r="Z104" s="116">
        <v>39351</v>
      </c>
      <c r="AB104" s="113" t="str">
        <f>TEXT(Z104,"###,###")</f>
        <v>39,351</v>
      </c>
      <c r="AD104" s="134">
        <f>Z104/($Z$4)*100</f>
        <v>73.072494986258633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9598</v>
      </c>
      <c r="X105" s="116">
        <v>10103</v>
      </c>
      <c r="Y105" s="116">
        <v>10220</v>
      </c>
      <c r="Z105" s="116">
        <v>10993</v>
      </c>
      <c r="AB105" s="113" t="str">
        <f>TEXT(Z105,"###,###")</f>
        <v>10,993</v>
      </c>
      <c r="AD105" s="134">
        <f>Z105/($Z$4)*100</f>
        <v>20.413355121443956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45869</v>
      </c>
      <c r="X106" s="124">
        <v>47812</v>
      </c>
      <c r="Y106" s="124">
        <v>49037</v>
      </c>
      <c r="Z106" s="124">
        <v>50344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5669</v>
      </c>
      <c r="X108" s="116">
        <v>6601</v>
      </c>
      <c r="Y108" s="116">
        <v>7532</v>
      </c>
      <c r="Z108" s="116">
        <v>6631</v>
      </c>
      <c r="AB108" s="113" t="str">
        <f>TEXT(Z108,"###,###")</f>
        <v>6,631</v>
      </c>
      <c r="AD108" s="134">
        <f>Z108/($Z$4)*100</f>
        <v>12.313377404738914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6897</v>
      </c>
      <c r="X109" s="116">
        <v>7668</v>
      </c>
      <c r="Y109" s="116">
        <v>7485</v>
      </c>
      <c r="Z109" s="116">
        <v>7537</v>
      </c>
      <c r="AB109" s="113" t="str">
        <f>TEXT(Z109,"###,###")</f>
        <v>7,537</v>
      </c>
      <c r="AD109" s="134">
        <f>Z109/($Z$4)*100</f>
        <v>13.995766173958257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10884</v>
      </c>
      <c r="X110" s="116">
        <v>11346</v>
      </c>
      <c r="Y110" s="116">
        <v>11372</v>
      </c>
      <c r="Z110" s="116">
        <v>13175</v>
      </c>
      <c r="AB110" s="113" t="str">
        <f>TEXT(Z110,"###,###")</f>
        <v>13,175</v>
      </c>
      <c r="AD110" s="134">
        <f>Z110/($Z$4)*100</f>
        <v>24.465200921042861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22425</v>
      </c>
      <c r="X111" s="116">
        <v>22197</v>
      </c>
      <c r="Y111" s="116">
        <v>22648</v>
      </c>
      <c r="Z111" s="116">
        <v>23004</v>
      </c>
      <c r="AB111" s="113" t="str">
        <f>TEXT(Z111,"###,###")</f>
        <v>23,004</v>
      </c>
      <c r="AD111" s="134">
        <f>Z111/($Z$4)*100</f>
        <v>42.717076431701699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49927</v>
      </c>
      <c r="X112" s="116">
        <v>51555</v>
      </c>
      <c r="Y112" s="116">
        <v>53303</v>
      </c>
      <c r="Z112" s="116">
        <v>53855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38.130000000000003</v>
      </c>
      <c r="W118" s="135">
        <v>39.24</v>
      </c>
      <c r="X118" s="135">
        <v>41.51</v>
      </c>
      <c r="Y118" s="135">
        <v>41.69</v>
      </c>
      <c r="Z118" s="135">
        <v>41.57</v>
      </c>
      <c r="AB118" s="113" t="str">
        <f>TEXT(Z118,"##.0")</f>
        <v>41.6</v>
      </c>
    </row>
    <row r="120" spans="19:32" x14ac:dyDescent="0.25">
      <c r="S120" s="105" t="s">
        <v>104</v>
      </c>
      <c r="T120" s="116"/>
      <c r="U120" s="116"/>
      <c r="V120" s="116">
        <v>32305</v>
      </c>
      <c r="W120" s="116">
        <v>32060</v>
      </c>
      <c r="X120" s="116">
        <v>32470</v>
      </c>
      <c r="Y120" s="116">
        <v>33285</v>
      </c>
      <c r="Z120" s="116">
        <v>33723</v>
      </c>
      <c r="AB120" s="113" t="str">
        <f>TEXT(Z120,"###,###")</f>
        <v>33,723</v>
      </c>
    </row>
    <row r="121" spans="19:32" x14ac:dyDescent="0.25">
      <c r="S121" s="105" t="s">
        <v>105</v>
      </c>
      <c r="T121" s="116"/>
      <c r="U121" s="116"/>
      <c r="V121" s="116">
        <v>2099</v>
      </c>
      <c r="W121" s="116">
        <v>2097</v>
      </c>
      <c r="X121" s="116">
        <v>2132</v>
      </c>
      <c r="Y121" s="116">
        <v>2220</v>
      </c>
      <c r="Z121" s="116">
        <v>2153</v>
      </c>
      <c r="AB121" s="113" t="str">
        <f>TEXT(Z121,"###,###")</f>
        <v>2,153</v>
      </c>
    </row>
    <row r="122" spans="19:32" x14ac:dyDescent="0.25">
      <c r="S122" s="105" t="s">
        <v>106</v>
      </c>
      <c r="T122" s="116"/>
      <c r="U122" s="116"/>
      <c r="V122" s="116">
        <v>1965</v>
      </c>
      <c r="W122" s="116">
        <v>1985</v>
      </c>
      <c r="X122" s="116">
        <v>2136</v>
      </c>
      <c r="Y122" s="116">
        <v>2180</v>
      </c>
      <c r="Z122" s="116">
        <v>2208</v>
      </c>
      <c r="AB122" s="113" t="str">
        <f>TEXT(Z122,"###,###")</f>
        <v>2,208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34270</v>
      </c>
      <c r="W124" s="116">
        <v>34045</v>
      </c>
      <c r="X124" s="116">
        <v>34606</v>
      </c>
      <c r="Y124" s="116">
        <v>35465</v>
      </c>
      <c r="Z124" s="116">
        <v>35931</v>
      </c>
      <c r="AB124" s="113" t="str">
        <f>TEXT(Z124,"###,###")</f>
        <v>35,931</v>
      </c>
      <c r="AD124" s="131">
        <f>Z124/$Z$7*100</f>
        <v>94.351662202615401</v>
      </c>
    </row>
    <row r="125" spans="19:32" x14ac:dyDescent="0.25">
      <c r="S125" s="105" t="s">
        <v>108</v>
      </c>
      <c r="T125" s="116"/>
      <c r="U125" s="116"/>
      <c r="V125" s="116">
        <v>4064</v>
      </c>
      <c r="W125" s="116">
        <v>4082</v>
      </c>
      <c r="X125" s="116">
        <v>4268</v>
      </c>
      <c r="Y125" s="116">
        <v>4400</v>
      </c>
      <c r="Z125" s="116">
        <v>4361</v>
      </c>
      <c r="AB125" s="113" t="str">
        <f>TEXT(Z125,"###,###")</f>
        <v>4,361</v>
      </c>
      <c r="AD125" s="131">
        <f>Z125/$Z$7*100</f>
        <v>11.451604432540307</v>
      </c>
    </row>
    <row r="127" spans="19:32" x14ac:dyDescent="0.25">
      <c r="S127" s="105" t="s">
        <v>109</v>
      </c>
      <c r="T127" s="116"/>
      <c r="U127" s="116"/>
      <c r="V127" s="116">
        <v>19311</v>
      </c>
      <c r="W127" s="116">
        <v>19129</v>
      </c>
      <c r="X127" s="116">
        <v>19291</v>
      </c>
      <c r="Y127" s="116">
        <v>19659</v>
      </c>
      <c r="Z127" s="116">
        <v>19795</v>
      </c>
      <c r="AB127" s="113" t="str">
        <f>TEXT(Z127,"###,###")</f>
        <v>19,795</v>
      </c>
      <c r="AD127" s="131">
        <f>Z127/$Z$7*100</f>
        <v>51.979938028464886</v>
      </c>
    </row>
    <row r="128" spans="19:32" x14ac:dyDescent="0.25">
      <c r="S128" s="105" t="s">
        <v>110</v>
      </c>
      <c r="T128" s="116"/>
      <c r="U128" s="116"/>
      <c r="V128" s="116">
        <v>17058</v>
      </c>
      <c r="W128" s="116">
        <v>17008</v>
      </c>
      <c r="X128" s="116">
        <v>17447</v>
      </c>
      <c r="Y128" s="116">
        <v>18026</v>
      </c>
      <c r="Z128" s="116">
        <v>18282</v>
      </c>
      <c r="AB128" s="113" t="str">
        <f>TEXT(Z128,"###,###")</f>
        <v>18,282</v>
      </c>
      <c r="AD128" s="131">
        <f>Z128/$Z$7*100</f>
        <v>48.00693240901213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46CBD0C-622B-4FBE-A709-2D66BF9B74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F48D7AFA-3C50-4B34-800B-DEDFDCF750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1A3412FE-6958-4D5C-8E62-1FEF2A5C93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D36BAA6A-DCF3-42DD-893C-9B5EFFACB0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D4CDC-AEF5-484E-B4AF-3C00986F19CC}">
  <sheetPr codeName="Sheet10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Loddon</v>
      </c>
      <c r="T1" s="103"/>
      <c r="U1" s="103"/>
      <c r="V1" s="103"/>
      <c r="W1" s="103"/>
      <c r="X1" s="103"/>
      <c r="Y1" s="104" t="str">
        <f>Y3</f>
        <v>8.38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151</v>
      </c>
      <c r="Y3" s="109" t="s">
        <v>245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8.38 Loddon,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4796</v>
      </c>
      <c r="W4" s="112">
        <v>4538</v>
      </c>
      <c r="X4" s="112">
        <v>5061</v>
      </c>
      <c r="Y4" s="112">
        <v>5367</v>
      </c>
      <c r="Z4" s="112">
        <v>5191</v>
      </c>
      <c r="AB4" s="113" t="str">
        <f>TEXT(Z4,"###,###")</f>
        <v>5,191</v>
      </c>
      <c r="AD4" s="114">
        <f>Z4/Y4-1</f>
        <v>-3.2792994223961203E-2</v>
      </c>
      <c r="AF4" s="114">
        <f>Z4/V4-1</f>
        <v>8.2360300250208462E-2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2541</v>
      </c>
      <c r="W5" s="112">
        <v>2370</v>
      </c>
      <c r="X5" s="112">
        <v>2615</v>
      </c>
      <c r="Y5" s="112">
        <v>2785</v>
      </c>
      <c r="Z5" s="112">
        <v>2636</v>
      </c>
      <c r="AB5" s="113" t="str">
        <f>TEXT(Z5,"###,###")</f>
        <v>2,636</v>
      </c>
      <c r="AD5" s="114">
        <f t="shared" ref="AD5:AD9" si="0">Z5/Y5-1</f>
        <v>-5.3500897666068248E-2</v>
      </c>
      <c r="AF5" s="114">
        <f t="shared" ref="AF5:AF9" si="1">Z5/V5-1</f>
        <v>3.7386855568673827E-2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2261</v>
      </c>
      <c r="W6" s="112">
        <v>2171</v>
      </c>
      <c r="X6" s="112">
        <v>2446</v>
      </c>
      <c r="Y6" s="112">
        <v>2581</v>
      </c>
      <c r="Z6" s="112">
        <v>2552</v>
      </c>
      <c r="AB6" s="113" t="str">
        <f>TEXT(Z6,"###,###")</f>
        <v>2,552</v>
      </c>
      <c r="AD6" s="114">
        <f t="shared" si="0"/>
        <v>-1.1235955056179803E-2</v>
      </c>
      <c r="AF6" s="114">
        <f t="shared" si="1"/>
        <v>0.12870411322423703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3354</v>
      </c>
      <c r="W7" s="112">
        <v>3226</v>
      </c>
      <c r="X7" s="112">
        <v>3495</v>
      </c>
      <c r="Y7" s="112">
        <v>3733</v>
      </c>
      <c r="Z7" s="112">
        <v>3591</v>
      </c>
      <c r="AB7" s="113" t="str">
        <f>TEXT(Z7,"###,###")</f>
        <v>3,591</v>
      </c>
      <c r="AD7" s="114">
        <f t="shared" si="0"/>
        <v>-3.8039110634878082E-2</v>
      </c>
      <c r="AF7" s="114">
        <f t="shared" si="1"/>
        <v>7.0661896243291666E-2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5,191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3,591</v>
      </c>
      <c r="P8" s="71"/>
      <c r="S8" s="111" t="s">
        <v>87</v>
      </c>
      <c r="T8" s="112"/>
      <c r="U8" s="112"/>
      <c r="V8" s="112">
        <v>29998.52</v>
      </c>
      <c r="W8" s="112">
        <v>31322</v>
      </c>
      <c r="X8" s="112">
        <v>31533</v>
      </c>
      <c r="Y8" s="112">
        <v>34693.5</v>
      </c>
      <c r="Z8" s="112">
        <v>34203</v>
      </c>
      <c r="AB8" s="113" t="str">
        <f>TEXT(Z8,"$###,###")</f>
        <v>$34,203</v>
      </c>
      <c r="AD8" s="114">
        <f t="shared" si="0"/>
        <v>-1.413809503221064E-2</v>
      </c>
      <c r="AF8" s="114">
        <f t="shared" si="1"/>
        <v>0.14015624770822033</v>
      </c>
    </row>
    <row r="9" spans="1:32" x14ac:dyDescent="0.25">
      <c r="A9" s="32" t="s">
        <v>15</v>
      </c>
      <c r="B9" s="75"/>
      <c r="C9" s="76"/>
      <c r="D9" s="77">
        <f>AD104</f>
        <v>59.256405316894622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53.522695627958782</v>
      </c>
      <c r="P9" s="78" t="s">
        <v>88</v>
      </c>
      <c r="S9" s="111" t="s">
        <v>7</v>
      </c>
      <c r="T9" s="112"/>
      <c r="U9" s="112"/>
      <c r="V9" s="112">
        <v>124580125</v>
      </c>
      <c r="W9" s="112">
        <v>114402239</v>
      </c>
      <c r="X9" s="112">
        <v>142593156</v>
      </c>
      <c r="Y9" s="112">
        <v>174466139</v>
      </c>
      <c r="Z9" s="112">
        <v>167107379</v>
      </c>
      <c r="AB9" s="113" t="str">
        <f>TEXT(Z9/1000000,"$#,###.0")&amp;" mil"</f>
        <v>$167.1 mil</v>
      </c>
      <c r="AD9" s="114">
        <f t="shared" si="0"/>
        <v>-4.217872901973263E-2</v>
      </c>
      <c r="AF9" s="114">
        <f t="shared" si="1"/>
        <v>0.34136467594650433</v>
      </c>
    </row>
    <row r="10" spans="1:32" x14ac:dyDescent="0.25">
      <c r="A10" s="32" t="s">
        <v>18</v>
      </c>
      <c r="B10" s="75"/>
      <c r="C10" s="76"/>
      <c r="D10" s="77">
        <f>AD105</f>
        <v>19.052205740705066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46.505151768309659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77.081592871066547</v>
      </c>
      <c r="P11" s="78" t="s">
        <v>88</v>
      </c>
      <c r="S11" s="111" t="s">
        <v>30</v>
      </c>
      <c r="T11" s="116"/>
      <c r="U11" s="116"/>
      <c r="V11" s="116">
        <v>3526</v>
      </c>
      <c r="W11" s="116">
        <v>3370</v>
      </c>
      <c r="X11" s="116">
        <v>3786</v>
      </c>
      <c r="Y11" s="116">
        <v>3947</v>
      </c>
      <c r="Z11" s="116">
        <v>3887</v>
      </c>
    </row>
    <row r="12" spans="1:32" ht="28.5" customHeight="1" x14ac:dyDescent="0.25">
      <c r="A12" s="32" t="s">
        <v>20</v>
      </c>
      <c r="B12" s="76"/>
      <c r="C12" s="76"/>
      <c r="D12" s="77">
        <f>AD108</f>
        <v>18.840300520130995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36.313004734057365</v>
      </c>
      <c r="P12" s="78" t="s">
        <v>88</v>
      </c>
      <c r="S12" s="111" t="s">
        <v>31</v>
      </c>
      <c r="T12" s="116"/>
      <c r="U12" s="116"/>
      <c r="V12" s="116">
        <v>1270</v>
      </c>
      <c r="W12" s="116">
        <v>1171</v>
      </c>
      <c r="X12" s="116">
        <v>1275</v>
      </c>
      <c r="Y12" s="116">
        <v>1420</v>
      </c>
      <c r="Z12" s="116">
        <v>1309</v>
      </c>
    </row>
    <row r="13" spans="1:32" ht="15" customHeight="1" x14ac:dyDescent="0.25">
      <c r="A13" s="32" t="s">
        <v>21</v>
      </c>
      <c r="B13" s="76"/>
      <c r="C13" s="76"/>
      <c r="D13" s="77">
        <f>AD109</f>
        <v>14.27470622230784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46.6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22.808707378154498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15.504306751875522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22.327104604122518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84.495693248124482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819</v>
      </c>
      <c r="Z15" s="116">
        <v>853</v>
      </c>
      <c r="AB15" s="121">
        <f t="shared" ref="AB15:AB34" si="2">IF(Z15="np",0,Z15/$Z$34)</f>
        <v>0.16441788743253663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42</v>
      </c>
      <c r="Z16" s="116">
        <v>54</v>
      </c>
      <c r="AB16" s="121">
        <f t="shared" si="2"/>
        <v>1.040863531225906E-2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489</v>
      </c>
      <c r="Z17" s="116">
        <v>413</v>
      </c>
      <c r="AB17" s="121">
        <f t="shared" si="2"/>
        <v>7.9606784888203552E-2</v>
      </c>
    </row>
    <row r="18" spans="1:28" x14ac:dyDescent="0.25">
      <c r="A18" s="67" t="str">
        <f>$S$1&amp;" ("&amp;$V$2&amp;" to "&amp;$Z$2&amp;")"</f>
        <v>Loddon (2014-15 to 2018-19)</v>
      </c>
      <c r="B18" s="67"/>
      <c r="C18" s="67"/>
      <c r="D18" s="67"/>
      <c r="E18" s="67"/>
      <c r="F18" s="67"/>
      <c r="G18" s="67" t="str">
        <f>$S$1&amp;" ("&amp;$V$2&amp;" to "&amp;$Z$2&amp;")"</f>
        <v>Loddon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20</v>
      </c>
      <c r="Z18" s="116">
        <v>19</v>
      </c>
      <c r="AB18" s="121">
        <f t="shared" si="2"/>
        <v>3.6622976098689285E-3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209</v>
      </c>
      <c r="Z19" s="116">
        <v>227</v>
      </c>
      <c r="AB19" s="121">
        <f t="shared" si="2"/>
        <v>4.3754818812644564E-2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165</v>
      </c>
      <c r="Z20" s="116">
        <v>131</v>
      </c>
      <c r="AB20" s="121">
        <f t="shared" si="2"/>
        <v>2.5250578257517347E-2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333</v>
      </c>
      <c r="Z21" s="116">
        <v>298</v>
      </c>
      <c r="AB21" s="121">
        <f t="shared" si="2"/>
        <v>5.7440246723207404E-2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162</v>
      </c>
      <c r="Z22" s="116">
        <v>198</v>
      </c>
      <c r="AB22" s="121">
        <f t="shared" si="2"/>
        <v>3.8164996144949885E-2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192</v>
      </c>
      <c r="Z23" s="116">
        <v>185</v>
      </c>
      <c r="AB23" s="121">
        <f t="shared" si="2"/>
        <v>3.5659213569776409E-2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24</v>
      </c>
      <c r="Z24" s="116">
        <v>21</v>
      </c>
      <c r="AB24" s="121">
        <f t="shared" si="2"/>
        <v>4.0478026214340783E-3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125</v>
      </c>
      <c r="Z25" s="116">
        <v>110</v>
      </c>
      <c r="AB25" s="121">
        <f t="shared" si="2"/>
        <v>2.1202775636083269E-2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64</v>
      </c>
      <c r="Z26" s="116">
        <v>60</v>
      </c>
      <c r="AB26" s="121">
        <f t="shared" si="2"/>
        <v>1.156515034695451E-2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130</v>
      </c>
      <c r="Z27" s="116">
        <v>133</v>
      </c>
      <c r="AB27" s="121">
        <f t="shared" si="2"/>
        <v>2.5636083269082496E-2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272</v>
      </c>
      <c r="Z28" s="116">
        <v>250</v>
      </c>
      <c r="AB28" s="121">
        <f t="shared" si="2"/>
        <v>4.818812644564379E-2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271</v>
      </c>
      <c r="Z29" s="116">
        <v>456</v>
      </c>
      <c r="AB29" s="121">
        <f t="shared" si="2"/>
        <v>8.7895142636854273E-2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353</v>
      </c>
      <c r="Z30" s="116">
        <v>197</v>
      </c>
      <c r="AB30" s="121">
        <f t="shared" si="2"/>
        <v>3.7972243639167312E-2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529</v>
      </c>
      <c r="Z31" s="116">
        <v>550</v>
      </c>
      <c r="AB31" s="121">
        <f t="shared" si="2"/>
        <v>0.10601387818041634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77</v>
      </c>
      <c r="Z32" s="116">
        <v>78</v>
      </c>
      <c r="AB32" s="121">
        <f t="shared" si="2"/>
        <v>1.5034695451040863E-2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100</v>
      </c>
      <c r="Z33" s="116">
        <v>106</v>
      </c>
      <c r="AB33" s="121">
        <f t="shared" si="2"/>
        <v>2.0431765612952967E-2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5367</v>
      </c>
      <c r="Z34" s="124">
        <v>5188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3041</v>
      </c>
      <c r="AB37" s="136">
        <f>Z37/Z40*100</f>
        <v>84.495693248124482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558</v>
      </c>
      <c r="AB38" s="136">
        <f>Z38/Z40*100</f>
        <v>15.504306751875522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3599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5</v>
      </c>
      <c r="X44" s="116">
        <v>10</v>
      </c>
      <c r="Y44" s="116">
        <v>9</v>
      </c>
      <c r="Z44" s="116">
        <v>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44</v>
      </c>
      <c r="X45" s="116">
        <v>44</v>
      </c>
      <c r="Y45" s="116">
        <v>75</v>
      </c>
      <c r="Z45" s="116">
        <v>65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134</v>
      </c>
      <c r="X46" s="116">
        <v>132</v>
      </c>
      <c r="Y46" s="116">
        <v>137</v>
      </c>
      <c r="Z46" s="116">
        <v>149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182</v>
      </c>
      <c r="X47" s="116">
        <v>209</v>
      </c>
      <c r="Y47" s="116">
        <v>195</v>
      </c>
      <c r="Z47" s="116">
        <v>180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199</v>
      </c>
      <c r="X48" s="116">
        <v>227</v>
      </c>
      <c r="Y48" s="116">
        <v>210</v>
      </c>
      <c r="Z48" s="116">
        <v>235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Loddon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175</v>
      </c>
      <c r="X49" s="116">
        <v>214</v>
      </c>
      <c r="Y49" s="116">
        <v>215</v>
      </c>
      <c r="Z49" s="116">
        <v>189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189</v>
      </c>
      <c r="X50" s="116">
        <v>175</v>
      </c>
      <c r="Y50" s="116">
        <v>188</v>
      </c>
      <c r="Z50" s="116">
        <v>198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190</v>
      </c>
      <c r="X51" s="116">
        <v>220</v>
      </c>
      <c r="Y51" s="116">
        <v>220</v>
      </c>
      <c r="Z51" s="116">
        <v>216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217</v>
      </c>
      <c r="X52" s="116">
        <v>257</v>
      </c>
      <c r="Y52" s="116">
        <v>263</v>
      </c>
      <c r="Z52" s="116">
        <v>256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231</v>
      </c>
      <c r="X53" s="116">
        <v>232</v>
      </c>
      <c r="Y53" s="116">
        <v>254</v>
      </c>
      <c r="Z53" s="116">
        <v>250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299</v>
      </c>
      <c r="X54" s="116">
        <v>327</v>
      </c>
      <c r="Y54" s="116">
        <v>330</v>
      </c>
      <c r="Z54" s="116">
        <v>283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221</v>
      </c>
      <c r="X55" s="116">
        <v>248</v>
      </c>
      <c r="Y55" s="116">
        <v>264</v>
      </c>
      <c r="Z55" s="116">
        <v>274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144</v>
      </c>
      <c r="X56" s="116">
        <v>153</v>
      </c>
      <c r="Y56" s="116">
        <v>202</v>
      </c>
      <c r="Z56" s="116">
        <v>170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75</v>
      </c>
      <c r="X57" s="116">
        <v>88</v>
      </c>
      <c r="Y57" s="116">
        <v>96</v>
      </c>
      <c r="Z57" s="116">
        <v>95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44</v>
      </c>
      <c r="X58" s="116">
        <v>43</v>
      </c>
      <c r="Y58" s="116">
        <v>41</v>
      </c>
      <c r="Z58" s="116">
        <v>40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20</v>
      </c>
      <c r="X59" s="116">
        <v>26</v>
      </c>
      <c r="Y59" s="116">
        <v>36</v>
      </c>
      <c r="Z59" s="116">
        <v>35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7</v>
      </c>
      <c r="X60" s="116">
        <v>10</v>
      </c>
      <c r="Y60" s="116">
        <v>16</v>
      </c>
      <c r="Z60" s="116">
        <v>12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2369</v>
      </c>
      <c r="X61" s="116">
        <v>2615</v>
      </c>
      <c r="Y61" s="116">
        <v>2788</v>
      </c>
      <c r="Z61" s="116">
        <v>2636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4</v>
      </c>
      <c r="X63" s="116">
        <v>8</v>
      </c>
      <c r="Y63" s="116">
        <v>5</v>
      </c>
      <c r="Z63" s="116">
        <v>9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Loddon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55</v>
      </c>
      <c r="X64" s="116">
        <v>58</v>
      </c>
      <c r="Y64" s="116">
        <v>55</v>
      </c>
      <c r="Z64" s="116">
        <v>55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107</v>
      </c>
      <c r="X65" s="116">
        <v>137</v>
      </c>
      <c r="Y65" s="116">
        <v>153</v>
      </c>
      <c r="Z65" s="116">
        <v>162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159</v>
      </c>
      <c r="X66" s="116">
        <v>198</v>
      </c>
      <c r="Y66" s="116">
        <v>216</v>
      </c>
      <c r="Z66" s="116">
        <v>206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143</v>
      </c>
      <c r="X67" s="116">
        <v>163</v>
      </c>
      <c r="Y67" s="116">
        <v>193</v>
      </c>
      <c r="Z67" s="116">
        <v>191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157</v>
      </c>
      <c r="X68" s="116">
        <v>174</v>
      </c>
      <c r="Y68" s="116">
        <v>181</v>
      </c>
      <c r="Z68" s="116">
        <v>183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161</v>
      </c>
      <c r="X69" s="116">
        <v>179</v>
      </c>
      <c r="Y69" s="116">
        <v>201</v>
      </c>
      <c r="Z69" s="116">
        <v>193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219</v>
      </c>
      <c r="X70" s="116">
        <v>233</v>
      </c>
      <c r="Y70" s="116">
        <v>222</v>
      </c>
      <c r="Z70" s="116">
        <v>227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222</v>
      </c>
      <c r="X71" s="116">
        <v>246</v>
      </c>
      <c r="Y71" s="116">
        <v>265</v>
      </c>
      <c r="Z71" s="116">
        <v>257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270</v>
      </c>
      <c r="X72" s="116">
        <v>272</v>
      </c>
      <c r="Y72" s="116">
        <v>269</v>
      </c>
      <c r="Z72" s="116">
        <v>267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270</v>
      </c>
      <c r="X73" s="116">
        <v>313</v>
      </c>
      <c r="Y73" s="116">
        <v>325</v>
      </c>
      <c r="Z73" s="116">
        <v>330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206</v>
      </c>
      <c r="X74" s="116">
        <v>235</v>
      </c>
      <c r="Y74" s="116">
        <v>227</v>
      </c>
      <c r="Z74" s="116">
        <v>213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106</v>
      </c>
      <c r="X75" s="116">
        <v>128</v>
      </c>
      <c r="Y75" s="116">
        <v>137</v>
      </c>
      <c r="Z75" s="116">
        <v>139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39</v>
      </c>
      <c r="X76" s="116">
        <v>46</v>
      </c>
      <c r="Y76" s="116">
        <v>51</v>
      </c>
      <c r="Z76" s="116">
        <v>65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22</v>
      </c>
      <c r="X77" s="116">
        <v>23</v>
      </c>
      <c r="Y77" s="116">
        <v>26</v>
      </c>
      <c r="Z77" s="116">
        <v>20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20</v>
      </c>
      <c r="X78" s="116">
        <v>18</v>
      </c>
      <c r="Y78" s="116">
        <v>29</v>
      </c>
      <c r="Z78" s="116">
        <v>19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14</v>
      </c>
      <c r="X79" s="116">
        <v>15</v>
      </c>
      <c r="Y79" s="116">
        <v>14</v>
      </c>
      <c r="Z79" s="116">
        <v>13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2167</v>
      </c>
      <c r="X80" s="116">
        <v>2446</v>
      </c>
      <c r="Y80" s="116">
        <v>2584</v>
      </c>
      <c r="Z80" s="116">
        <v>2551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Loddon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185</v>
      </c>
      <c r="X83" s="116">
        <v>204</v>
      </c>
      <c r="Y83" s="116">
        <v>208</v>
      </c>
      <c r="Z83" s="116">
        <v>218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85</v>
      </c>
      <c r="X84" s="116">
        <v>85</v>
      </c>
      <c r="Y84" s="116">
        <v>83</v>
      </c>
      <c r="Z84" s="116">
        <v>88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5,191</v>
      </c>
      <c r="D85" s="100">
        <f t="shared" ref="D85:D90" si="4">AD4</f>
        <v>-3.2792994223961203E-2</v>
      </c>
      <c r="E85" s="101">
        <f t="shared" ref="E85:E90" si="5">AD4</f>
        <v>-3.2792994223961203E-2</v>
      </c>
      <c r="F85" s="100">
        <f t="shared" ref="F85:F90" si="6">AF4</f>
        <v>8.2360300250208462E-2</v>
      </c>
      <c r="G85" s="101">
        <f t="shared" ref="G85:G90" si="7">AF4</f>
        <v>8.2360300250208462E-2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190</v>
      </c>
      <c r="X85" s="116">
        <v>178</v>
      </c>
      <c r="Y85" s="116">
        <v>196</v>
      </c>
      <c r="Z85" s="116">
        <v>212</v>
      </c>
    </row>
    <row r="86" spans="1:30" ht="15" customHeight="1" x14ac:dyDescent="0.25">
      <c r="A86" s="102" t="s">
        <v>4</v>
      </c>
      <c r="B86" s="51"/>
      <c r="C86" s="61" t="str">
        <f t="shared" si="3"/>
        <v>2,636</v>
      </c>
      <c r="D86" s="100">
        <f t="shared" si="4"/>
        <v>-5.3500897666068248E-2</v>
      </c>
      <c r="E86" s="101">
        <f t="shared" si="5"/>
        <v>-5.3500897666068248E-2</v>
      </c>
      <c r="F86" s="100">
        <f t="shared" si="6"/>
        <v>3.7386855568673827E-2</v>
      </c>
      <c r="G86" s="101">
        <f t="shared" si="7"/>
        <v>3.7386855568673827E-2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54</v>
      </c>
      <c r="X86" s="116">
        <v>66</v>
      </c>
      <c r="Y86" s="116">
        <v>71</v>
      </c>
      <c r="Z86" s="116">
        <v>61</v>
      </c>
    </row>
    <row r="87" spans="1:30" ht="15" customHeight="1" x14ac:dyDescent="0.25">
      <c r="A87" s="102" t="s">
        <v>5</v>
      </c>
      <c r="B87" s="51"/>
      <c r="C87" s="61" t="str">
        <f t="shared" si="3"/>
        <v>2,552</v>
      </c>
      <c r="D87" s="100">
        <f t="shared" si="4"/>
        <v>-1.1235955056179803E-2</v>
      </c>
      <c r="E87" s="101">
        <f t="shared" si="5"/>
        <v>-1.1235955056179803E-2</v>
      </c>
      <c r="F87" s="100">
        <f t="shared" si="6"/>
        <v>0.12870411322423703</v>
      </c>
      <c r="G87" s="101">
        <f t="shared" si="7"/>
        <v>0.12870411322423703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43</v>
      </c>
      <c r="X87" s="116">
        <v>45</v>
      </c>
      <c r="Y87" s="116">
        <v>39</v>
      </c>
      <c r="Z87" s="116">
        <v>40</v>
      </c>
    </row>
    <row r="88" spans="1:30" ht="15" customHeight="1" x14ac:dyDescent="0.25">
      <c r="A88" s="51" t="s">
        <v>6</v>
      </c>
      <c r="B88" s="51"/>
      <c r="C88" s="61" t="str">
        <f t="shared" si="3"/>
        <v>3,591</v>
      </c>
      <c r="D88" s="100">
        <f t="shared" si="4"/>
        <v>-3.8039110634878082E-2</v>
      </c>
      <c r="E88" s="101">
        <f t="shared" si="5"/>
        <v>-3.8039110634878082E-2</v>
      </c>
      <c r="F88" s="100">
        <f t="shared" si="6"/>
        <v>7.0661896243291666E-2</v>
      </c>
      <c r="G88" s="101">
        <f t="shared" si="7"/>
        <v>7.0661896243291666E-2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43</v>
      </c>
      <c r="X88" s="116">
        <v>39</v>
      </c>
      <c r="Y88" s="116">
        <v>47</v>
      </c>
      <c r="Z88" s="116">
        <v>49</v>
      </c>
    </row>
    <row r="89" spans="1:30" ht="15" customHeight="1" x14ac:dyDescent="0.25">
      <c r="A89" s="51" t="s">
        <v>102</v>
      </c>
      <c r="B89" s="51"/>
      <c r="C89" s="61" t="str">
        <f t="shared" si="3"/>
        <v>$34,203</v>
      </c>
      <c r="D89" s="100">
        <f t="shared" si="4"/>
        <v>-1.413809503221064E-2</v>
      </c>
      <c r="E89" s="101">
        <f t="shared" si="5"/>
        <v>-1.413809503221064E-2</v>
      </c>
      <c r="F89" s="100">
        <f t="shared" si="6"/>
        <v>0.14015624770822033</v>
      </c>
      <c r="G89" s="101">
        <f t="shared" si="7"/>
        <v>0.14015624770822033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174</v>
      </c>
      <c r="X89" s="116">
        <v>191</v>
      </c>
      <c r="Y89" s="116">
        <v>209</v>
      </c>
      <c r="Z89" s="116">
        <v>201</v>
      </c>
    </row>
    <row r="90" spans="1:30" ht="15" customHeight="1" x14ac:dyDescent="0.25">
      <c r="A90" s="51" t="s">
        <v>7</v>
      </c>
      <c r="B90" s="51"/>
      <c r="C90" s="61" t="str">
        <f t="shared" si="3"/>
        <v>$167.1 mil</v>
      </c>
      <c r="D90" s="100">
        <f t="shared" si="4"/>
        <v>-4.217872901973263E-2</v>
      </c>
      <c r="E90" s="101">
        <f t="shared" si="5"/>
        <v>-4.217872901973263E-2</v>
      </c>
      <c r="F90" s="100">
        <f t="shared" si="6"/>
        <v>0.34136467594650433</v>
      </c>
      <c r="G90" s="101">
        <f t="shared" si="7"/>
        <v>0.34136467594650433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319</v>
      </c>
      <c r="X90" s="116">
        <v>344</v>
      </c>
      <c r="Y90" s="116">
        <v>375</v>
      </c>
      <c r="Z90" s="116">
        <v>357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1730</v>
      </c>
      <c r="X91" s="116">
        <v>1874</v>
      </c>
      <c r="Y91" s="116">
        <v>2013</v>
      </c>
      <c r="Z91" s="116">
        <v>1922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92</v>
      </c>
      <c r="X93" s="116">
        <v>121</v>
      </c>
      <c r="Y93" s="116">
        <v>133</v>
      </c>
      <c r="Z93" s="116">
        <v>140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261</v>
      </c>
      <c r="X94" s="116">
        <v>269</v>
      </c>
      <c r="Y94" s="116">
        <v>288</v>
      </c>
      <c r="Z94" s="116">
        <v>301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39</v>
      </c>
      <c r="X95" s="116">
        <v>41</v>
      </c>
      <c r="Y95" s="116">
        <v>51</v>
      </c>
      <c r="Z95" s="116">
        <v>51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186</v>
      </c>
      <c r="X96" s="116">
        <v>218</v>
      </c>
      <c r="Y96" s="116">
        <v>217</v>
      </c>
      <c r="Z96" s="116">
        <v>217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201</v>
      </c>
      <c r="X97" s="116">
        <v>220</v>
      </c>
      <c r="Y97" s="116">
        <v>228</v>
      </c>
      <c r="Z97" s="116">
        <v>215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94</v>
      </c>
      <c r="X98" s="116">
        <v>115</v>
      </c>
      <c r="Y98" s="116">
        <v>111</v>
      </c>
      <c r="Z98" s="116">
        <v>123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24</v>
      </c>
      <c r="X99" s="116">
        <v>27</v>
      </c>
      <c r="Y99" s="116">
        <v>29</v>
      </c>
      <c r="Z99" s="116">
        <v>24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171</v>
      </c>
      <c r="X100" s="116">
        <v>170</v>
      </c>
      <c r="Y100" s="116">
        <v>197</v>
      </c>
      <c r="Z100" s="116">
        <v>187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1497</v>
      </c>
      <c r="X101" s="116">
        <v>1621</v>
      </c>
      <c r="Y101" s="116">
        <v>1712</v>
      </c>
      <c r="Z101" s="116">
        <v>1675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2549</v>
      </c>
      <c r="X104" s="116">
        <v>2996</v>
      </c>
      <c r="Y104" s="116">
        <v>3134</v>
      </c>
      <c r="Z104" s="116">
        <v>3076</v>
      </c>
      <c r="AB104" s="113" t="str">
        <f>TEXT(Z104,"###,###")</f>
        <v>3,076</v>
      </c>
      <c r="AD104" s="134">
        <f>Z104/($Z$4)*100</f>
        <v>59.256405316894622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875</v>
      </c>
      <c r="X105" s="116">
        <v>983</v>
      </c>
      <c r="Y105" s="116">
        <v>950</v>
      </c>
      <c r="Z105" s="116">
        <v>989</v>
      </c>
      <c r="AB105" s="113" t="str">
        <f>TEXT(Z105,"###,###")</f>
        <v>989</v>
      </c>
      <c r="AD105" s="134">
        <f>Z105/($Z$4)*100</f>
        <v>19.052205740705066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3424</v>
      </c>
      <c r="X106" s="124">
        <v>3979</v>
      </c>
      <c r="Y106" s="124">
        <v>4084</v>
      </c>
      <c r="Z106" s="124">
        <v>4065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847</v>
      </c>
      <c r="X108" s="116">
        <v>1001</v>
      </c>
      <c r="Y108" s="116">
        <v>1019</v>
      </c>
      <c r="Z108" s="116">
        <v>978</v>
      </c>
      <c r="AB108" s="113" t="str">
        <f>TEXT(Z108,"###,###")</f>
        <v>978</v>
      </c>
      <c r="AD108" s="134">
        <f>Z108/($Z$4)*100</f>
        <v>18.840300520130995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617</v>
      </c>
      <c r="X109" s="116">
        <v>766</v>
      </c>
      <c r="Y109" s="116">
        <v>787</v>
      </c>
      <c r="Z109" s="116">
        <v>741</v>
      </c>
      <c r="AB109" s="113" t="str">
        <f>TEXT(Z109,"###,###")</f>
        <v>741</v>
      </c>
      <c r="AD109" s="134">
        <f>Z109/($Z$4)*100</f>
        <v>14.27470622230784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984</v>
      </c>
      <c r="X110" s="116">
        <v>1116</v>
      </c>
      <c r="Y110" s="116">
        <v>1169</v>
      </c>
      <c r="Z110" s="116">
        <v>1184</v>
      </c>
      <c r="AB110" s="113" t="str">
        <f>TEXT(Z110,"###,###")</f>
        <v>1,184</v>
      </c>
      <c r="AD110" s="134">
        <f>Z110/($Z$4)*100</f>
        <v>22.808707378154498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973</v>
      </c>
      <c r="X111" s="116">
        <v>1096</v>
      </c>
      <c r="Y111" s="116">
        <v>1104</v>
      </c>
      <c r="Z111" s="116">
        <v>1159</v>
      </c>
      <c r="AB111" s="113" t="str">
        <f>TEXT(Z111,"###,###")</f>
        <v>1,159</v>
      </c>
      <c r="AD111" s="134">
        <f>Z111/($Z$4)*100</f>
        <v>22.327104604122518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4538</v>
      </c>
      <c r="X112" s="116">
        <v>5061</v>
      </c>
      <c r="Y112" s="116">
        <v>5369</v>
      </c>
      <c r="Z112" s="116">
        <v>5193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46.34</v>
      </c>
      <c r="W118" s="135">
        <v>45.22</v>
      </c>
      <c r="X118" s="135">
        <v>46.52</v>
      </c>
      <c r="Y118" s="135">
        <v>46.82</v>
      </c>
      <c r="Z118" s="135">
        <v>46.57</v>
      </c>
      <c r="AB118" s="113" t="str">
        <f>TEXT(Z118,"##.0")</f>
        <v>46.6</v>
      </c>
    </row>
    <row r="120" spans="19:32" x14ac:dyDescent="0.25">
      <c r="S120" s="105" t="s">
        <v>104</v>
      </c>
      <c r="T120" s="116"/>
      <c r="U120" s="116"/>
      <c r="V120" s="116">
        <v>2078</v>
      </c>
      <c r="W120" s="116">
        <v>2057</v>
      </c>
      <c r="X120" s="116">
        <v>2220</v>
      </c>
      <c r="Y120" s="116">
        <v>2308</v>
      </c>
      <c r="Z120" s="116">
        <v>2284</v>
      </c>
      <c r="AB120" s="113" t="str">
        <f>TEXT(Z120,"###,###")</f>
        <v>2,284</v>
      </c>
    </row>
    <row r="121" spans="19:32" x14ac:dyDescent="0.25">
      <c r="S121" s="105" t="s">
        <v>105</v>
      </c>
      <c r="T121" s="116"/>
      <c r="U121" s="116"/>
      <c r="V121" s="116">
        <v>785</v>
      </c>
      <c r="W121" s="116">
        <v>709</v>
      </c>
      <c r="X121" s="116">
        <v>787</v>
      </c>
      <c r="Y121" s="116">
        <v>893</v>
      </c>
      <c r="Z121" s="116">
        <v>820</v>
      </c>
      <c r="AB121" s="113" t="str">
        <f>TEXT(Z121,"###,###")</f>
        <v>820</v>
      </c>
    </row>
    <row r="122" spans="19:32" x14ac:dyDescent="0.25">
      <c r="S122" s="105" t="s">
        <v>106</v>
      </c>
      <c r="T122" s="116"/>
      <c r="U122" s="116"/>
      <c r="V122" s="116">
        <v>484</v>
      </c>
      <c r="W122" s="116">
        <v>455</v>
      </c>
      <c r="X122" s="116">
        <v>488</v>
      </c>
      <c r="Y122" s="116">
        <v>530</v>
      </c>
      <c r="Z122" s="116">
        <v>484</v>
      </c>
      <c r="AB122" s="113" t="str">
        <f>TEXT(Z122,"###,###")</f>
        <v>484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2562</v>
      </c>
      <c r="W124" s="116">
        <v>2512</v>
      </c>
      <c r="X124" s="116">
        <v>2708</v>
      </c>
      <c r="Y124" s="116">
        <v>2838</v>
      </c>
      <c r="Z124" s="116">
        <v>2768</v>
      </c>
      <c r="AB124" s="113" t="str">
        <f>TEXT(Z124,"###,###")</f>
        <v>2,768</v>
      </c>
      <c r="AD124" s="131">
        <f>Z124/$Z$7*100</f>
        <v>77.081592871066547</v>
      </c>
    </row>
    <row r="125" spans="19:32" x14ac:dyDescent="0.25">
      <c r="S125" s="105" t="s">
        <v>108</v>
      </c>
      <c r="T125" s="116"/>
      <c r="U125" s="116"/>
      <c r="V125" s="116">
        <v>1269</v>
      </c>
      <c r="W125" s="116">
        <v>1164</v>
      </c>
      <c r="X125" s="116">
        <v>1275</v>
      </c>
      <c r="Y125" s="116">
        <v>1423</v>
      </c>
      <c r="Z125" s="116">
        <v>1304</v>
      </c>
      <c r="AB125" s="113" t="str">
        <f>TEXT(Z125,"###,###")</f>
        <v>1,304</v>
      </c>
      <c r="AD125" s="131">
        <f>Z125/$Z$7*100</f>
        <v>36.313004734057365</v>
      </c>
    </row>
    <row r="127" spans="19:32" x14ac:dyDescent="0.25">
      <c r="S127" s="105" t="s">
        <v>109</v>
      </c>
      <c r="T127" s="116"/>
      <c r="U127" s="116"/>
      <c r="V127" s="116">
        <v>1827</v>
      </c>
      <c r="W127" s="116">
        <v>1730</v>
      </c>
      <c r="X127" s="116">
        <v>1874</v>
      </c>
      <c r="Y127" s="116">
        <v>2013</v>
      </c>
      <c r="Z127" s="116">
        <v>1922</v>
      </c>
      <c r="AB127" s="113" t="str">
        <f>TEXT(Z127,"###,###")</f>
        <v>1,922</v>
      </c>
      <c r="AD127" s="131">
        <f>Z127/$Z$7*100</f>
        <v>53.522695627958782</v>
      </c>
    </row>
    <row r="128" spans="19:32" x14ac:dyDescent="0.25">
      <c r="S128" s="105" t="s">
        <v>110</v>
      </c>
      <c r="T128" s="116"/>
      <c r="U128" s="116"/>
      <c r="V128" s="116">
        <v>1528</v>
      </c>
      <c r="W128" s="116">
        <v>1496</v>
      </c>
      <c r="X128" s="116">
        <v>1621</v>
      </c>
      <c r="Y128" s="116">
        <v>1717</v>
      </c>
      <c r="Z128" s="116">
        <v>1670</v>
      </c>
      <c r="AB128" s="113" t="str">
        <f>TEXT(Z128,"###,###")</f>
        <v>1,670</v>
      </c>
      <c r="AD128" s="131">
        <f>Z128/$Z$7*100</f>
        <v>46.505151768309659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1645BE1-C49B-4E1E-95E6-B85539009C7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96AA98D4-F535-469D-920E-5626350328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E8929E90-5031-43CE-A18B-2640C76F26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54636584-FB69-4257-B792-C41CAFEA75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30FDE-9AA5-4CD2-8077-018A29D299DF}">
  <sheetPr codeName="Sheet6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Ballarat</v>
      </c>
      <c r="T1" s="103"/>
      <c r="U1" s="103"/>
      <c r="V1" s="103"/>
      <c r="W1" s="103"/>
      <c r="X1" s="103"/>
      <c r="Y1" s="104" t="str">
        <f>Y3</f>
        <v>8.3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114</v>
      </c>
      <c r="Y3" s="109" t="s">
        <v>213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8.3 Ballarat,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71048</v>
      </c>
      <c r="W4" s="112">
        <v>71700</v>
      </c>
      <c r="X4" s="112">
        <v>75250</v>
      </c>
      <c r="Y4" s="112">
        <v>77387</v>
      </c>
      <c r="Z4" s="112">
        <v>81572</v>
      </c>
      <c r="AB4" s="113" t="str">
        <f>TEXT(Z4,"###,###")</f>
        <v>81,572</v>
      </c>
      <c r="AD4" s="114">
        <f>Z4/Y4-1</f>
        <v>5.4078850452918381E-2</v>
      </c>
      <c r="AF4" s="114">
        <f>Z4/V4-1</f>
        <v>0.14812521112487342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35349</v>
      </c>
      <c r="W5" s="112">
        <v>35688</v>
      </c>
      <c r="X5" s="112">
        <v>37375</v>
      </c>
      <c r="Y5" s="112">
        <v>38977</v>
      </c>
      <c r="Z5" s="112">
        <v>40395</v>
      </c>
      <c r="AB5" s="113" t="str">
        <f>TEXT(Z5,"###,###")</f>
        <v>40,395</v>
      </c>
      <c r="AD5" s="114">
        <f t="shared" ref="AD5:AD9" si="0">Z5/Y5-1</f>
        <v>3.6380429484054622E-2</v>
      </c>
      <c r="AF5" s="114">
        <f t="shared" ref="AF5:AF9" si="1">Z5/V5-1</f>
        <v>0.14274802681829746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35699</v>
      </c>
      <c r="W6" s="112">
        <v>36012</v>
      </c>
      <c r="X6" s="112">
        <v>37875</v>
      </c>
      <c r="Y6" s="112">
        <v>38410</v>
      </c>
      <c r="Z6" s="112">
        <v>41178</v>
      </c>
      <c r="AB6" s="113" t="str">
        <f>TEXT(Z6,"###,###")</f>
        <v>41,178</v>
      </c>
      <c r="AD6" s="114">
        <f t="shared" si="0"/>
        <v>7.2064566519135731E-2</v>
      </c>
      <c r="AF6" s="114">
        <f t="shared" si="1"/>
        <v>0.15347768845065679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51310</v>
      </c>
      <c r="W7" s="112">
        <v>52140</v>
      </c>
      <c r="X7" s="112">
        <v>53638</v>
      </c>
      <c r="Y7" s="112">
        <v>55529</v>
      </c>
      <c r="Z7" s="112">
        <v>57450</v>
      </c>
      <c r="AB7" s="113" t="str">
        <f>TEXT(Z7,"###,###")</f>
        <v>57,450</v>
      </c>
      <c r="AD7" s="114">
        <f t="shared" si="0"/>
        <v>3.4594536188297997E-2</v>
      </c>
      <c r="AF7" s="114">
        <f t="shared" si="1"/>
        <v>0.11966478269343206</v>
      </c>
    </row>
    <row r="8" spans="1:32" ht="17.25" customHeight="1" x14ac:dyDescent="0.25">
      <c r="A8" s="68" t="s">
        <v>13</v>
      </c>
      <c r="B8" s="69"/>
      <c r="C8" s="31"/>
      <c r="D8" s="70" t="str">
        <f>AB4</f>
        <v>81,572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57,450</v>
      </c>
      <c r="P8" s="71"/>
      <c r="S8" s="111" t="s">
        <v>87</v>
      </c>
      <c r="T8" s="112"/>
      <c r="U8" s="112"/>
      <c r="V8" s="112">
        <v>37397.5</v>
      </c>
      <c r="W8" s="112">
        <v>38448</v>
      </c>
      <c r="X8" s="112">
        <v>39120.699999999997</v>
      </c>
      <c r="Y8" s="112">
        <v>39287.5</v>
      </c>
      <c r="Z8" s="112">
        <v>40885.1</v>
      </c>
      <c r="AB8" s="113" t="str">
        <f>TEXT(Z8,"$###,###")</f>
        <v>$40,885</v>
      </c>
      <c r="AD8" s="114">
        <f t="shared" si="0"/>
        <v>4.0664333439389022E-2</v>
      </c>
      <c r="AF8" s="114">
        <f t="shared" si="1"/>
        <v>9.3257570693228153E-2</v>
      </c>
    </row>
    <row r="9" spans="1:32" x14ac:dyDescent="0.25">
      <c r="A9" s="32" t="s">
        <v>15</v>
      </c>
      <c r="B9" s="75"/>
      <c r="C9" s="76"/>
      <c r="D9" s="77">
        <f>AD104</f>
        <v>71.149414014612859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50.409051348999135</v>
      </c>
      <c r="P9" s="78" t="s">
        <v>88</v>
      </c>
      <c r="S9" s="111" t="s">
        <v>7</v>
      </c>
      <c r="T9" s="112"/>
      <c r="U9" s="112"/>
      <c r="V9" s="112">
        <v>2511887338</v>
      </c>
      <c r="W9" s="112">
        <v>2639346491</v>
      </c>
      <c r="X9" s="112">
        <v>2804212901</v>
      </c>
      <c r="Y9" s="112">
        <v>3014098939</v>
      </c>
      <c r="Z9" s="112">
        <v>3213455584</v>
      </c>
      <c r="AB9" s="113" t="str">
        <f>TEXT(Z9/1000000,"$#,###.0")&amp;" mil"</f>
        <v>$3,213.5 mil</v>
      </c>
      <c r="AD9" s="114">
        <f t="shared" si="0"/>
        <v>6.6141373934507142E-2</v>
      </c>
      <c r="AF9" s="114">
        <f t="shared" si="1"/>
        <v>0.27929924857163324</v>
      </c>
    </row>
    <row r="10" spans="1:32" x14ac:dyDescent="0.25">
      <c r="A10" s="32" t="s">
        <v>18</v>
      </c>
      <c r="B10" s="75"/>
      <c r="C10" s="76"/>
      <c r="D10" s="77">
        <f>AD105</f>
        <v>22.553081939881331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49.594429939077465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93.874673629242821</v>
      </c>
      <c r="P11" s="78" t="s">
        <v>88</v>
      </c>
      <c r="S11" s="111" t="s">
        <v>30</v>
      </c>
      <c r="T11" s="116"/>
      <c r="U11" s="116"/>
      <c r="V11" s="116">
        <v>64485</v>
      </c>
      <c r="W11" s="116">
        <v>64861</v>
      </c>
      <c r="X11" s="116">
        <v>68178</v>
      </c>
      <c r="Y11" s="116">
        <v>70024</v>
      </c>
      <c r="Z11" s="116">
        <v>74151</v>
      </c>
    </row>
    <row r="12" spans="1:32" ht="28.5" customHeight="1" x14ac:dyDescent="0.25">
      <c r="A12" s="32" t="s">
        <v>20</v>
      </c>
      <c r="B12" s="76"/>
      <c r="C12" s="76"/>
      <c r="D12" s="77">
        <f>AD108</f>
        <v>14.230373167263277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12.917319408181028</v>
      </c>
      <c r="P12" s="78" t="s">
        <v>88</v>
      </c>
      <c r="S12" s="111" t="s">
        <v>31</v>
      </c>
      <c r="T12" s="116"/>
      <c r="U12" s="116"/>
      <c r="V12" s="116">
        <v>6566</v>
      </c>
      <c r="W12" s="116">
        <v>6837</v>
      </c>
      <c r="X12" s="116">
        <v>7072</v>
      </c>
      <c r="Y12" s="116">
        <v>7361</v>
      </c>
      <c r="Z12" s="116">
        <v>7422</v>
      </c>
    </row>
    <row r="13" spans="1:32" ht="15" customHeight="1" x14ac:dyDescent="0.25">
      <c r="A13" s="32" t="s">
        <v>21</v>
      </c>
      <c r="B13" s="76"/>
      <c r="C13" s="76"/>
      <c r="D13" s="77">
        <f>AD109</f>
        <v>14.680282449860247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40.8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24.501054283332515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17.886235466128248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40.280978767224049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82.113764533871759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1261</v>
      </c>
      <c r="Z15" s="116">
        <v>1249</v>
      </c>
      <c r="AB15" s="121">
        <f t="shared" ref="AB15:AB34" si="2">IF(Z15="np",0,Z15/$Z$34)</f>
        <v>1.5311626538518119E-2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369</v>
      </c>
      <c r="Z16" s="116">
        <v>485</v>
      </c>
      <c r="AB16" s="121">
        <f t="shared" si="2"/>
        <v>5.9456676310498703E-3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5126</v>
      </c>
      <c r="Z17" s="116">
        <v>5076</v>
      </c>
      <c r="AB17" s="121">
        <f t="shared" si="2"/>
        <v>6.2227234835482766E-2</v>
      </c>
    </row>
    <row r="18" spans="1:28" x14ac:dyDescent="0.25">
      <c r="A18" s="67" t="str">
        <f>$S$1&amp;" ("&amp;$V$2&amp;" to "&amp;$Z$2&amp;")"</f>
        <v>Ballarat (2014-15 to 2018-19)</v>
      </c>
      <c r="B18" s="67"/>
      <c r="C18" s="67"/>
      <c r="D18" s="67"/>
      <c r="E18" s="67"/>
      <c r="F18" s="67"/>
      <c r="G18" s="67" t="str">
        <f>$S$1&amp;" ("&amp;$V$2&amp;" to "&amp;$Z$2&amp;")"</f>
        <v>Ballarat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535</v>
      </c>
      <c r="Z18" s="116">
        <v>603</v>
      </c>
      <c r="AB18" s="121">
        <f t="shared" si="2"/>
        <v>7.3922424361300447E-3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5523</v>
      </c>
      <c r="Z19" s="116">
        <v>5947</v>
      </c>
      <c r="AB19" s="121">
        <f t="shared" si="2"/>
        <v>7.2904918354337267E-2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1914</v>
      </c>
      <c r="Z20" s="116">
        <v>2038</v>
      </c>
      <c r="AB20" s="121">
        <f t="shared" si="2"/>
        <v>2.4984063158927084E-2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7948</v>
      </c>
      <c r="Z21" s="116">
        <v>8274</v>
      </c>
      <c r="AB21" s="121">
        <f t="shared" si="2"/>
        <v>0.10143186387485902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6185</v>
      </c>
      <c r="Z22" s="116">
        <v>6565</v>
      </c>
      <c r="AB22" s="121">
        <f t="shared" si="2"/>
        <v>8.0481047418231741E-2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2447</v>
      </c>
      <c r="Z23" s="116">
        <v>2416</v>
      </c>
      <c r="AB23" s="121">
        <f t="shared" si="2"/>
        <v>2.9618006178590693E-2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1171</v>
      </c>
      <c r="Z24" s="116">
        <v>1172</v>
      </c>
      <c r="AB24" s="121">
        <f t="shared" si="2"/>
        <v>1.4367675182660716E-2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2213</v>
      </c>
      <c r="Z25" s="116">
        <v>2368</v>
      </c>
      <c r="AB25" s="121">
        <f t="shared" si="2"/>
        <v>2.9029568969744519E-2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1107</v>
      </c>
      <c r="Z26" s="116">
        <v>1135</v>
      </c>
      <c r="AB26" s="121">
        <f t="shared" si="2"/>
        <v>1.3914088167508458E-2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4314</v>
      </c>
      <c r="Z27" s="116">
        <v>4558</v>
      </c>
      <c r="AB27" s="121">
        <f t="shared" si="2"/>
        <v>5.587701662335115E-2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5220</v>
      </c>
      <c r="Z28" s="116">
        <v>5382</v>
      </c>
      <c r="AB28" s="121">
        <f t="shared" si="2"/>
        <v>6.5978522041877111E-2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4141</v>
      </c>
      <c r="Z29" s="116">
        <v>7078</v>
      </c>
      <c r="AB29" s="121">
        <f t="shared" si="2"/>
        <v>8.6769970087775219E-2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8685</v>
      </c>
      <c r="Z30" s="116">
        <v>7017</v>
      </c>
      <c r="AB30" s="121">
        <f t="shared" si="2"/>
        <v>8.6022164468199866E-2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8908</v>
      </c>
      <c r="Z31" s="116">
        <v>12568</v>
      </c>
      <c r="AB31" s="121">
        <f t="shared" si="2"/>
        <v>0.15407247584955622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1974</v>
      </c>
      <c r="Z32" s="116">
        <v>2222</v>
      </c>
      <c r="AB32" s="121">
        <f t="shared" si="2"/>
        <v>2.7239739126170746E-2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2401</v>
      </c>
      <c r="Z33" s="116">
        <v>2557</v>
      </c>
      <c r="AB33" s="121">
        <f t="shared" si="2"/>
        <v>3.1346540479576322E-2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77387</v>
      </c>
      <c r="Z34" s="124">
        <v>81572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47176</v>
      </c>
      <c r="AB37" s="136">
        <f>Z37/Z40*100</f>
        <v>82.113764533871759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10276</v>
      </c>
      <c r="AB38" s="136">
        <f>Z38/Z40*100</f>
        <v>17.886235466128248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57452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28</v>
      </c>
      <c r="X44" s="116">
        <v>24</v>
      </c>
      <c r="Y44" s="116">
        <v>26</v>
      </c>
      <c r="Z44" s="116">
        <v>36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782</v>
      </c>
      <c r="X45" s="116">
        <v>750</v>
      </c>
      <c r="Y45" s="116">
        <v>893</v>
      </c>
      <c r="Z45" s="116">
        <v>1045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2104</v>
      </c>
      <c r="X46" s="116">
        <v>2266</v>
      </c>
      <c r="Y46" s="116">
        <v>2485</v>
      </c>
      <c r="Z46" s="116">
        <v>2572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3753</v>
      </c>
      <c r="X47" s="116">
        <v>3856</v>
      </c>
      <c r="Y47" s="116">
        <v>3984</v>
      </c>
      <c r="Z47" s="116">
        <v>4114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4582</v>
      </c>
      <c r="X48" s="116">
        <v>4893</v>
      </c>
      <c r="Y48" s="116">
        <v>5062</v>
      </c>
      <c r="Z48" s="116">
        <v>5209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Ballarat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4031</v>
      </c>
      <c r="X49" s="116">
        <v>4202</v>
      </c>
      <c r="Y49" s="116">
        <v>4344</v>
      </c>
      <c r="Z49" s="116">
        <v>4522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3430</v>
      </c>
      <c r="X50" s="116">
        <v>3680</v>
      </c>
      <c r="Y50" s="116">
        <v>3883</v>
      </c>
      <c r="Z50" s="116">
        <v>3997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3447</v>
      </c>
      <c r="X51" s="116">
        <v>3422</v>
      </c>
      <c r="Y51" s="116">
        <v>3514</v>
      </c>
      <c r="Z51" s="116">
        <v>3651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3274</v>
      </c>
      <c r="X52" s="116">
        <v>3516</v>
      </c>
      <c r="Y52" s="116">
        <v>3670</v>
      </c>
      <c r="Z52" s="116">
        <v>3779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3293</v>
      </c>
      <c r="X53" s="116">
        <v>3340</v>
      </c>
      <c r="Y53" s="116">
        <v>3268</v>
      </c>
      <c r="Z53" s="116">
        <v>3331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2872</v>
      </c>
      <c r="X54" s="116">
        <v>3052</v>
      </c>
      <c r="Y54" s="116">
        <v>3147</v>
      </c>
      <c r="Z54" s="116">
        <v>3273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2172</v>
      </c>
      <c r="X55" s="116">
        <v>2344</v>
      </c>
      <c r="Y55" s="116">
        <v>2483</v>
      </c>
      <c r="Z55" s="116">
        <v>2567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1198</v>
      </c>
      <c r="X56" s="116">
        <v>1245</v>
      </c>
      <c r="Y56" s="116">
        <v>1235</v>
      </c>
      <c r="Z56" s="116">
        <v>1335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385</v>
      </c>
      <c r="X57" s="116">
        <v>447</v>
      </c>
      <c r="Y57" s="116">
        <v>517</v>
      </c>
      <c r="Z57" s="116">
        <v>589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190</v>
      </c>
      <c r="X58" s="116">
        <v>199</v>
      </c>
      <c r="Y58" s="116">
        <v>199</v>
      </c>
      <c r="Z58" s="116">
        <v>213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93</v>
      </c>
      <c r="X59" s="116">
        <v>85</v>
      </c>
      <c r="Y59" s="116">
        <v>90</v>
      </c>
      <c r="Z59" s="116">
        <v>92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51</v>
      </c>
      <c r="X60" s="116">
        <v>54</v>
      </c>
      <c r="Y60" s="116">
        <v>58</v>
      </c>
      <c r="Z60" s="116">
        <v>62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35688</v>
      </c>
      <c r="X61" s="116">
        <v>37375</v>
      </c>
      <c r="Y61" s="116">
        <v>38977</v>
      </c>
      <c r="Z61" s="116">
        <v>40395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15</v>
      </c>
      <c r="X63" s="116">
        <v>20</v>
      </c>
      <c r="Y63" s="116">
        <v>18</v>
      </c>
      <c r="Z63" s="116">
        <v>15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Ballarat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898</v>
      </c>
      <c r="X64" s="116">
        <v>809</v>
      </c>
      <c r="Y64" s="116">
        <v>1021</v>
      </c>
      <c r="Z64" s="116">
        <v>1123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2296</v>
      </c>
      <c r="X65" s="116">
        <v>2588</v>
      </c>
      <c r="Y65" s="116">
        <v>2647</v>
      </c>
      <c r="Z65" s="116">
        <v>2847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3944</v>
      </c>
      <c r="X66" s="116">
        <v>4078</v>
      </c>
      <c r="Y66" s="116">
        <v>4166</v>
      </c>
      <c r="Z66" s="116">
        <v>4362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4245</v>
      </c>
      <c r="X67" s="116">
        <v>4504</v>
      </c>
      <c r="Y67" s="116">
        <v>4520</v>
      </c>
      <c r="Z67" s="116">
        <v>4900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3637</v>
      </c>
      <c r="X68" s="116">
        <v>3881</v>
      </c>
      <c r="Y68" s="116">
        <v>4019</v>
      </c>
      <c r="Z68" s="116">
        <v>4289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3484</v>
      </c>
      <c r="X69" s="116">
        <v>3610</v>
      </c>
      <c r="Y69" s="116">
        <v>3660</v>
      </c>
      <c r="Z69" s="116">
        <v>3954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3589</v>
      </c>
      <c r="X70" s="116">
        <v>3742</v>
      </c>
      <c r="Y70" s="116">
        <v>3661</v>
      </c>
      <c r="Z70" s="116">
        <v>3940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3679</v>
      </c>
      <c r="X71" s="116">
        <v>3934</v>
      </c>
      <c r="Y71" s="116">
        <v>4002</v>
      </c>
      <c r="Z71" s="116">
        <v>4250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3511</v>
      </c>
      <c r="X72" s="116">
        <v>3561</v>
      </c>
      <c r="Y72" s="116">
        <v>3456</v>
      </c>
      <c r="Z72" s="116">
        <v>3622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3106</v>
      </c>
      <c r="X73" s="116">
        <v>3254</v>
      </c>
      <c r="Y73" s="116">
        <v>3258</v>
      </c>
      <c r="Z73" s="116">
        <v>3525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2076</v>
      </c>
      <c r="X74" s="116">
        <v>2238</v>
      </c>
      <c r="Y74" s="116">
        <v>2274</v>
      </c>
      <c r="Z74" s="116">
        <v>2505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909</v>
      </c>
      <c r="X75" s="116">
        <v>1001</v>
      </c>
      <c r="Y75" s="116">
        <v>1011</v>
      </c>
      <c r="Z75" s="116">
        <v>1152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275</v>
      </c>
      <c r="X76" s="116">
        <v>309</v>
      </c>
      <c r="Y76" s="116">
        <v>345</v>
      </c>
      <c r="Z76" s="116">
        <v>375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160</v>
      </c>
      <c r="X77" s="116">
        <v>170</v>
      </c>
      <c r="Y77" s="116">
        <v>153</v>
      </c>
      <c r="Z77" s="116">
        <v>157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94</v>
      </c>
      <c r="X78" s="116">
        <v>88</v>
      </c>
      <c r="Y78" s="116">
        <v>91</v>
      </c>
      <c r="Z78" s="116">
        <v>66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90</v>
      </c>
      <c r="X79" s="116">
        <v>88</v>
      </c>
      <c r="Y79" s="116">
        <v>93</v>
      </c>
      <c r="Z79" s="116">
        <v>88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36012</v>
      </c>
      <c r="X80" s="116">
        <v>37875</v>
      </c>
      <c r="Y80" s="116">
        <v>38410</v>
      </c>
      <c r="Z80" s="116">
        <v>41174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Ballarat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3096</v>
      </c>
      <c r="X83" s="116">
        <v>3278</v>
      </c>
      <c r="Y83" s="116">
        <v>3412</v>
      </c>
      <c r="Z83" s="116">
        <v>3524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4089</v>
      </c>
      <c r="X84" s="116">
        <v>4182</v>
      </c>
      <c r="Y84" s="116">
        <v>4291</v>
      </c>
      <c r="Z84" s="116">
        <v>4444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81,572</v>
      </c>
      <c r="D85" s="100">
        <f t="shared" ref="D85:D90" si="4">AD4</f>
        <v>5.4078850452918381E-2</v>
      </c>
      <c r="E85" s="101">
        <f t="shared" ref="E85:E90" si="5">AD4</f>
        <v>5.4078850452918381E-2</v>
      </c>
      <c r="F85" s="100">
        <f t="shared" ref="F85:F90" si="6">AF4</f>
        <v>0.14812521112487342</v>
      </c>
      <c r="G85" s="101">
        <f t="shared" ref="G85:G90" si="7">AF4</f>
        <v>0.14812521112487342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4851</v>
      </c>
      <c r="X85" s="116">
        <v>4988</v>
      </c>
      <c r="Y85" s="116">
        <v>5270</v>
      </c>
      <c r="Z85" s="116">
        <v>5445</v>
      </c>
    </row>
    <row r="86" spans="1:30" ht="15" customHeight="1" x14ac:dyDescent="0.25">
      <c r="A86" s="102" t="s">
        <v>4</v>
      </c>
      <c r="B86" s="51"/>
      <c r="C86" s="61" t="str">
        <f t="shared" si="3"/>
        <v>40,395</v>
      </c>
      <c r="D86" s="100">
        <f t="shared" si="4"/>
        <v>3.6380429484054622E-2</v>
      </c>
      <c r="E86" s="101">
        <f t="shared" si="5"/>
        <v>3.6380429484054622E-2</v>
      </c>
      <c r="F86" s="100">
        <f t="shared" si="6"/>
        <v>0.14274802681829746</v>
      </c>
      <c r="G86" s="101">
        <f t="shared" si="7"/>
        <v>0.14274802681829746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1615</v>
      </c>
      <c r="X86" s="116">
        <v>1789</v>
      </c>
      <c r="Y86" s="116">
        <v>1926</v>
      </c>
      <c r="Z86" s="116">
        <v>1973</v>
      </c>
    </row>
    <row r="87" spans="1:30" ht="15" customHeight="1" x14ac:dyDescent="0.25">
      <c r="A87" s="102" t="s">
        <v>5</v>
      </c>
      <c r="B87" s="51"/>
      <c r="C87" s="61" t="str">
        <f t="shared" si="3"/>
        <v>41,178</v>
      </c>
      <c r="D87" s="100">
        <f t="shared" si="4"/>
        <v>7.2064566519135731E-2</v>
      </c>
      <c r="E87" s="101">
        <f t="shared" si="5"/>
        <v>7.2064566519135731E-2</v>
      </c>
      <c r="F87" s="100">
        <f t="shared" si="6"/>
        <v>0.15347768845065679</v>
      </c>
      <c r="G87" s="101">
        <f t="shared" si="7"/>
        <v>0.15347768845065679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1238</v>
      </c>
      <c r="X87" s="116">
        <v>1300</v>
      </c>
      <c r="Y87" s="116">
        <v>1303</v>
      </c>
      <c r="Z87" s="116">
        <v>1378</v>
      </c>
    </row>
    <row r="88" spans="1:30" ht="15" customHeight="1" x14ac:dyDescent="0.25">
      <c r="A88" s="51" t="s">
        <v>6</v>
      </c>
      <c r="B88" s="51"/>
      <c r="C88" s="61" t="str">
        <f t="shared" si="3"/>
        <v>57,450</v>
      </c>
      <c r="D88" s="100">
        <f t="shared" si="4"/>
        <v>3.4594536188297997E-2</v>
      </c>
      <c r="E88" s="101">
        <f t="shared" si="5"/>
        <v>3.4594536188297997E-2</v>
      </c>
      <c r="F88" s="100">
        <f t="shared" si="6"/>
        <v>0.11966478269343206</v>
      </c>
      <c r="G88" s="101">
        <f t="shared" si="7"/>
        <v>0.11966478269343206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1605</v>
      </c>
      <c r="X88" s="116">
        <v>1594</v>
      </c>
      <c r="Y88" s="116">
        <v>1734</v>
      </c>
      <c r="Z88" s="116">
        <v>1753</v>
      </c>
    </row>
    <row r="89" spans="1:30" ht="15" customHeight="1" x14ac:dyDescent="0.25">
      <c r="A89" s="51" t="s">
        <v>102</v>
      </c>
      <c r="B89" s="51"/>
      <c r="C89" s="61" t="str">
        <f t="shared" si="3"/>
        <v>$40,885</v>
      </c>
      <c r="D89" s="100">
        <f t="shared" si="4"/>
        <v>4.0664333439389022E-2</v>
      </c>
      <c r="E89" s="101">
        <f t="shared" si="5"/>
        <v>4.0664333439389022E-2</v>
      </c>
      <c r="F89" s="100">
        <f t="shared" si="6"/>
        <v>9.3257570693228153E-2</v>
      </c>
      <c r="G89" s="101">
        <f t="shared" si="7"/>
        <v>9.3257570693228153E-2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1987</v>
      </c>
      <c r="X89" s="116">
        <v>2032</v>
      </c>
      <c r="Y89" s="116">
        <v>2104</v>
      </c>
      <c r="Z89" s="116">
        <v>2110</v>
      </c>
    </row>
    <row r="90" spans="1:30" ht="15" customHeight="1" x14ac:dyDescent="0.25">
      <c r="A90" s="51" t="s">
        <v>7</v>
      </c>
      <c r="B90" s="51"/>
      <c r="C90" s="61" t="str">
        <f t="shared" si="3"/>
        <v>$3,213.5 mil</v>
      </c>
      <c r="D90" s="100">
        <f t="shared" si="4"/>
        <v>6.6141373934507142E-2</v>
      </c>
      <c r="E90" s="101">
        <f t="shared" si="5"/>
        <v>6.6141373934507142E-2</v>
      </c>
      <c r="F90" s="100">
        <f t="shared" si="6"/>
        <v>0.27929924857163324</v>
      </c>
      <c r="G90" s="101">
        <f t="shared" si="7"/>
        <v>0.27929924857163324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2904</v>
      </c>
      <c r="X90" s="116">
        <v>3049</v>
      </c>
      <c r="Y90" s="116">
        <v>3395</v>
      </c>
      <c r="Z90" s="116">
        <v>3525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26409</v>
      </c>
      <c r="X91" s="116">
        <v>27119</v>
      </c>
      <c r="Y91" s="116">
        <v>28124</v>
      </c>
      <c r="Z91" s="116">
        <v>28956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2021</v>
      </c>
      <c r="X93" s="116">
        <v>2218</v>
      </c>
      <c r="Y93" s="116">
        <v>2394</v>
      </c>
      <c r="Z93" s="116">
        <v>2487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6183</v>
      </c>
      <c r="X94" s="116">
        <v>6437</v>
      </c>
      <c r="Y94" s="116">
        <v>6670</v>
      </c>
      <c r="Z94" s="116">
        <v>6895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883</v>
      </c>
      <c r="X95" s="116">
        <v>887</v>
      </c>
      <c r="Y95" s="116">
        <v>916</v>
      </c>
      <c r="Z95" s="116">
        <v>975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3528</v>
      </c>
      <c r="X96" s="116">
        <v>3794</v>
      </c>
      <c r="Y96" s="116">
        <v>4166</v>
      </c>
      <c r="Z96" s="116">
        <v>4533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4389</v>
      </c>
      <c r="X97" s="116">
        <v>4668</v>
      </c>
      <c r="Y97" s="116">
        <v>4686</v>
      </c>
      <c r="Z97" s="116">
        <v>4735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2746</v>
      </c>
      <c r="X98" s="116">
        <v>2774</v>
      </c>
      <c r="Y98" s="116">
        <v>2954</v>
      </c>
      <c r="Z98" s="116">
        <v>3011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164</v>
      </c>
      <c r="X99" s="116">
        <v>166</v>
      </c>
      <c r="Y99" s="116">
        <v>175</v>
      </c>
      <c r="Z99" s="116">
        <v>184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1420</v>
      </c>
      <c r="X100" s="116">
        <v>1540</v>
      </c>
      <c r="Y100" s="116">
        <v>1643</v>
      </c>
      <c r="Z100" s="116">
        <v>1737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25731</v>
      </c>
      <c r="X101" s="116">
        <v>26519</v>
      </c>
      <c r="Y101" s="116">
        <v>27405</v>
      </c>
      <c r="Z101" s="116">
        <v>28493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48251</v>
      </c>
      <c r="X104" s="116">
        <v>52212</v>
      </c>
      <c r="Y104" s="116">
        <v>54810</v>
      </c>
      <c r="Z104" s="116">
        <v>58038</v>
      </c>
      <c r="AB104" s="113" t="str">
        <f>TEXT(Z104,"###,###")</f>
        <v>58,038</v>
      </c>
      <c r="AD104" s="134">
        <f>Z104/($Z$4)*100</f>
        <v>71.149414014612859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17333</v>
      </c>
      <c r="X105" s="116">
        <v>17593</v>
      </c>
      <c r="Y105" s="116">
        <v>14654</v>
      </c>
      <c r="Z105" s="116">
        <v>18397</v>
      </c>
      <c r="AB105" s="113" t="str">
        <f>TEXT(Z105,"###,###")</f>
        <v>18,397</v>
      </c>
      <c r="AD105" s="134">
        <f>Z105/($Z$4)*100</f>
        <v>22.553081939881331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65584</v>
      </c>
      <c r="X106" s="124">
        <v>69805</v>
      </c>
      <c r="Y106" s="124">
        <v>69464</v>
      </c>
      <c r="Z106" s="124">
        <v>76435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9499</v>
      </c>
      <c r="X108" s="116">
        <v>10444</v>
      </c>
      <c r="Y108" s="116">
        <v>12131</v>
      </c>
      <c r="Z108" s="116">
        <v>11608</v>
      </c>
      <c r="AB108" s="113" t="str">
        <f>TEXT(Z108,"###,###")</f>
        <v>11,608</v>
      </c>
      <c r="AD108" s="134">
        <f>Z108/($Z$4)*100</f>
        <v>14.230373167263277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10694</v>
      </c>
      <c r="X109" s="116">
        <v>12082</v>
      </c>
      <c r="Y109" s="116">
        <v>12405</v>
      </c>
      <c r="Z109" s="116">
        <v>11975</v>
      </c>
      <c r="AB109" s="113" t="str">
        <f>TEXT(Z109,"###,###")</f>
        <v>11,975</v>
      </c>
      <c r="AD109" s="134">
        <f>Z109/($Z$4)*100</f>
        <v>14.680282449860247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16568</v>
      </c>
      <c r="X110" s="116">
        <v>17007</v>
      </c>
      <c r="Y110" s="116">
        <v>17093</v>
      </c>
      <c r="Z110" s="116">
        <v>19986</v>
      </c>
      <c r="AB110" s="113" t="str">
        <f>TEXT(Z110,"###,###")</f>
        <v>19,986</v>
      </c>
      <c r="AD110" s="134">
        <f>Z110/($Z$4)*100</f>
        <v>24.501054283332515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28823</v>
      </c>
      <c r="X111" s="116">
        <v>30272</v>
      </c>
      <c r="Y111" s="116">
        <v>27835</v>
      </c>
      <c r="Z111" s="116">
        <v>32858</v>
      </c>
      <c r="AB111" s="113" t="str">
        <f>TEXT(Z111,"###,###")</f>
        <v>32,858</v>
      </c>
      <c r="AD111" s="134">
        <f>Z111/($Z$4)*100</f>
        <v>40.280978767224049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71700</v>
      </c>
      <c r="X112" s="116">
        <v>75250</v>
      </c>
      <c r="Y112" s="116">
        <v>77387</v>
      </c>
      <c r="Z112" s="116">
        <v>81571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40.53</v>
      </c>
      <c r="W118" s="135">
        <v>41.77</v>
      </c>
      <c r="X118" s="135">
        <v>40.86</v>
      </c>
      <c r="Y118" s="135">
        <v>40.85</v>
      </c>
      <c r="Z118" s="135">
        <v>40.75</v>
      </c>
      <c r="AB118" s="113" t="str">
        <f>TEXT(Z118,"##.0")</f>
        <v>40.8</v>
      </c>
    </row>
    <row r="120" spans="19:32" x14ac:dyDescent="0.25">
      <c r="S120" s="105" t="s">
        <v>104</v>
      </c>
      <c r="T120" s="116"/>
      <c r="U120" s="116"/>
      <c r="V120" s="116">
        <v>44747</v>
      </c>
      <c r="W120" s="116">
        <v>45301</v>
      </c>
      <c r="X120" s="116">
        <v>46566</v>
      </c>
      <c r="Y120" s="116">
        <v>48166</v>
      </c>
      <c r="Z120" s="116">
        <v>50026</v>
      </c>
      <c r="AB120" s="113" t="str">
        <f>TEXT(Z120,"###,###")</f>
        <v>50,026</v>
      </c>
    </row>
    <row r="121" spans="19:32" x14ac:dyDescent="0.25">
      <c r="S121" s="105" t="s">
        <v>105</v>
      </c>
      <c r="T121" s="116"/>
      <c r="U121" s="116"/>
      <c r="V121" s="116">
        <v>3240</v>
      </c>
      <c r="W121" s="116">
        <v>3347</v>
      </c>
      <c r="X121" s="116">
        <v>3396</v>
      </c>
      <c r="Y121" s="116">
        <v>3523</v>
      </c>
      <c r="Z121" s="116">
        <v>3516</v>
      </c>
      <c r="AB121" s="113" t="str">
        <f>TEXT(Z121,"###,###")</f>
        <v>3,516</v>
      </c>
    </row>
    <row r="122" spans="19:32" x14ac:dyDescent="0.25">
      <c r="S122" s="105" t="s">
        <v>106</v>
      </c>
      <c r="T122" s="116"/>
      <c r="U122" s="116"/>
      <c r="V122" s="116">
        <v>3324</v>
      </c>
      <c r="W122" s="116">
        <v>3496</v>
      </c>
      <c r="X122" s="116">
        <v>3676</v>
      </c>
      <c r="Y122" s="116">
        <v>3842</v>
      </c>
      <c r="Z122" s="116">
        <v>3905</v>
      </c>
      <c r="AB122" s="113" t="str">
        <f>TEXT(Z122,"###,###")</f>
        <v>3,905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48071</v>
      </c>
      <c r="W124" s="116">
        <v>48797</v>
      </c>
      <c r="X124" s="116">
        <v>50242</v>
      </c>
      <c r="Y124" s="116">
        <v>52008</v>
      </c>
      <c r="Z124" s="116">
        <v>53931</v>
      </c>
      <c r="AB124" s="113" t="str">
        <f>TEXT(Z124,"###,###")</f>
        <v>53,931</v>
      </c>
      <c r="AD124" s="131">
        <f>Z124/$Z$7*100</f>
        <v>93.874673629242821</v>
      </c>
    </row>
    <row r="125" spans="19:32" x14ac:dyDescent="0.25">
      <c r="S125" s="105" t="s">
        <v>108</v>
      </c>
      <c r="T125" s="116"/>
      <c r="U125" s="116"/>
      <c r="V125" s="116">
        <v>6564</v>
      </c>
      <c r="W125" s="116">
        <v>6843</v>
      </c>
      <c r="X125" s="116">
        <v>7072</v>
      </c>
      <c r="Y125" s="116">
        <v>7365</v>
      </c>
      <c r="Z125" s="116">
        <v>7421</v>
      </c>
      <c r="AB125" s="113" t="str">
        <f>TEXT(Z125,"###,###")</f>
        <v>7,421</v>
      </c>
      <c r="AD125" s="131">
        <f>Z125/$Z$7*100</f>
        <v>12.917319408181028</v>
      </c>
    </row>
    <row r="127" spans="19:32" x14ac:dyDescent="0.25">
      <c r="S127" s="105" t="s">
        <v>109</v>
      </c>
      <c r="T127" s="116"/>
      <c r="U127" s="116"/>
      <c r="V127" s="116">
        <v>25963</v>
      </c>
      <c r="W127" s="116">
        <v>26409</v>
      </c>
      <c r="X127" s="116">
        <v>27119</v>
      </c>
      <c r="Y127" s="116">
        <v>28124</v>
      </c>
      <c r="Z127" s="116">
        <v>28960</v>
      </c>
      <c r="AB127" s="113" t="str">
        <f>TEXT(Z127,"###,###")</f>
        <v>28,960</v>
      </c>
      <c r="AD127" s="131">
        <f>Z127/$Z$7*100</f>
        <v>50.409051348999135</v>
      </c>
    </row>
    <row r="128" spans="19:32" x14ac:dyDescent="0.25">
      <c r="S128" s="105" t="s">
        <v>110</v>
      </c>
      <c r="T128" s="116"/>
      <c r="U128" s="116"/>
      <c r="V128" s="116">
        <v>25347</v>
      </c>
      <c r="W128" s="116">
        <v>25731</v>
      </c>
      <c r="X128" s="116">
        <v>26519</v>
      </c>
      <c r="Y128" s="116">
        <v>27405</v>
      </c>
      <c r="Z128" s="116">
        <v>28492</v>
      </c>
      <c r="AB128" s="113" t="str">
        <f>TEXT(Z128,"###,###")</f>
        <v>28,492</v>
      </c>
      <c r="AD128" s="131">
        <f>Z128/$Z$7*100</f>
        <v>49.594429939077465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7A4948E-98C4-4C9B-B657-C6E8AA2F28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3997A7E0-C64A-4D69-BD99-8C7EDC0CFEC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EBF0FFCA-6E20-4432-A6CF-97C1534A48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54297D5D-1815-4426-B03C-F8DEACA2EED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DE5B-F9F3-45D2-B4CA-42EE92C5AA92}">
  <sheetPr codeName="Sheet10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Macedon Ranges</v>
      </c>
      <c r="T1" s="103"/>
      <c r="U1" s="103"/>
      <c r="V1" s="103"/>
      <c r="W1" s="103"/>
      <c r="X1" s="103"/>
      <c r="Y1" s="104" t="str">
        <f>Y3</f>
        <v>8.39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152</v>
      </c>
      <c r="Y3" s="109" t="s">
        <v>246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8.39 Macedon Ranges,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34593</v>
      </c>
      <c r="W4" s="112">
        <v>34955</v>
      </c>
      <c r="X4" s="112">
        <v>36491</v>
      </c>
      <c r="Y4" s="112">
        <v>37859</v>
      </c>
      <c r="Z4" s="112">
        <v>38920</v>
      </c>
      <c r="AB4" s="113" t="str">
        <f>TEXT(Z4,"###,###")</f>
        <v>38,920</v>
      </c>
      <c r="AD4" s="114">
        <f>Z4/Y4-1</f>
        <v>2.8025040281042912E-2</v>
      </c>
      <c r="AF4" s="114">
        <f>Z4/V4-1</f>
        <v>0.12508310929956923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17443</v>
      </c>
      <c r="W5" s="112">
        <v>17591</v>
      </c>
      <c r="X5" s="112">
        <v>18369</v>
      </c>
      <c r="Y5" s="112">
        <v>19026</v>
      </c>
      <c r="Z5" s="112">
        <v>19307</v>
      </c>
      <c r="AB5" s="113" t="str">
        <f>TEXT(Z5,"###,###")</f>
        <v>19,307</v>
      </c>
      <c r="AD5" s="114">
        <f t="shared" ref="AD5:AD9" si="0">Z5/Y5-1</f>
        <v>1.4769263113634024E-2</v>
      </c>
      <c r="AF5" s="114">
        <f t="shared" ref="AF5:AF9" si="1">Z5/V5-1</f>
        <v>0.1068623516596916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17150</v>
      </c>
      <c r="W6" s="112">
        <v>17364</v>
      </c>
      <c r="X6" s="112">
        <v>18122</v>
      </c>
      <c r="Y6" s="112">
        <v>18832</v>
      </c>
      <c r="Z6" s="112">
        <v>19616</v>
      </c>
      <c r="AB6" s="113" t="str">
        <f>TEXT(Z6,"###,###")</f>
        <v>19,616</v>
      </c>
      <c r="AD6" s="114">
        <f t="shared" si="0"/>
        <v>4.1631265930331285E-2</v>
      </c>
      <c r="AF6" s="114">
        <f t="shared" si="1"/>
        <v>0.14379008746355693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24999</v>
      </c>
      <c r="W7" s="112">
        <v>25496</v>
      </c>
      <c r="X7" s="112">
        <v>26285</v>
      </c>
      <c r="Y7" s="112">
        <v>27419</v>
      </c>
      <c r="Z7" s="112">
        <v>27816</v>
      </c>
      <c r="AB7" s="113" t="str">
        <f>TEXT(Z7,"###,###")</f>
        <v>27,816</v>
      </c>
      <c r="AD7" s="114">
        <f t="shared" si="0"/>
        <v>1.4479010904846934E-2</v>
      </c>
      <c r="AF7" s="114">
        <f t="shared" si="1"/>
        <v>0.11268450738029512</v>
      </c>
    </row>
    <row r="8" spans="1:32" ht="17.25" customHeight="1" x14ac:dyDescent="0.25">
      <c r="A8" s="68" t="s">
        <v>13</v>
      </c>
      <c r="B8" s="69"/>
      <c r="C8" s="31"/>
      <c r="D8" s="70" t="str">
        <f>AB4</f>
        <v>38,920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27,816</v>
      </c>
      <c r="P8" s="71"/>
      <c r="S8" s="111" t="s">
        <v>87</v>
      </c>
      <c r="T8" s="112"/>
      <c r="U8" s="112"/>
      <c r="V8" s="112">
        <v>41999</v>
      </c>
      <c r="W8" s="112">
        <v>43773.14</v>
      </c>
      <c r="X8" s="112">
        <v>44860.5</v>
      </c>
      <c r="Y8" s="112">
        <v>46746</v>
      </c>
      <c r="Z8" s="112">
        <v>47473.24</v>
      </c>
      <c r="AB8" s="113" t="str">
        <f>TEXT(Z8,"$###,###")</f>
        <v>$47,473</v>
      </c>
      <c r="AD8" s="114">
        <f t="shared" si="0"/>
        <v>1.5557266931929936E-2</v>
      </c>
      <c r="AF8" s="114">
        <f t="shared" si="1"/>
        <v>0.13034215100359536</v>
      </c>
    </row>
    <row r="9" spans="1:32" x14ac:dyDescent="0.25">
      <c r="A9" s="32" t="s">
        <v>15</v>
      </c>
      <c r="B9" s="75"/>
      <c r="C9" s="76"/>
      <c r="D9" s="77">
        <f>AD104</f>
        <v>72.553956834532372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51.455996548748914</v>
      </c>
      <c r="P9" s="78" t="s">
        <v>88</v>
      </c>
      <c r="S9" s="111" t="s">
        <v>7</v>
      </c>
      <c r="T9" s="112"/>
      <c r="U9" s="112"/>
      <c r="V9" s="112">
        <v>1420158437</v>
      </c>
      <c r="W9" s="112">
        <v>1512263643</v>
      </c>
      <c r="X9" s="112">
        <v>1619792898</v>
      </c>
      <c r="Y9" s="112">
        <v>1762214905</v>
      </c>
      <c r="Z9" s="112">
        <v>1840640581</v>
      </c>
      <c r="AB9" s="113" t="str">
        <f>TEXT(Z9/1000000,"$#,###.0")&amp;" mil"</f>
        <v>$1,840.6 mil</v>
      </c>
      <c r="AD9" s="114">
        <f t="shared" si="0"/>
        <v>4.4504036242957623E-2</v>
      </c>
      <c r="AF9" s="114">
        <f t="shared" si="1"/>
        <v>0.29608115055686568</v>
      </c>
    </row>
    <row r="10" spans="1:32" x14ac:dyDescent="0.25">
      <c r="A10" s="32" t="s">
        <v>18</v>
      </c>
      <c r="B10" s="75"/>
      <c r="C10" s="76"/>
      <c r="D10" s="77">
        <f>AD105</f>
        <v>19.185508735868449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48.561978717285015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90.706787460454422</v>
      </c>
      <c r="P11" s="78" t="s">
        <v>88</v>
      </c>
      <c r="S11" s="111" t="s">
        <v>30</v>
      </c>
      <c r="T11" s="116"/>
      <c r="U11" s="116"/>
      <c r="V11" s="116">
        <v>30061</v>
      </c>
      <c r="W11" s="116">
        <v>30332</v>
      </c>
      <c r="X11" s="116">
        <v>31679</v>
      </c>
      <c r="Y11" s="116">
        <v>32814</v>
      </c>
      <c r="Z11" s="116">
        <v>33957</v>
      </c>
    </row>
    <row r="12" spans="1:32" ht="28.5" customHeight="1" x14ac:dyDescent="0.25">
      <c r="A12" s="32" t="s">
        <v>20</v>
      </c>
      <c r="B12" s="76"/>
      <c r="C12" s="76"/>
      <c r="D12" s="77">
        <f>AD108</f>
        <v>17.667009249743064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17.838654012079378</v>
      </c>
      <c r="P12" s="78" t="s">
        <v>88</v>
      </c>
      <c r="S12" s="111" t="s">
        <v>31</v>
      </c>
      <c r="T12" s="116"/>
      <c r="U12" s="116"/>
      <c r="V12" s="116">
        <v>4535</v>
      </c>
      <c r="W12" s="116">
        <v>4624</v>
      </c>
      <c r="X12" s="116">
        <v>4812</v>
      </c>
      <c r="Y12" s="116">
        <v>5043</v>
      </c>
      <c r="Z12" s="116">
        <v>4966</v>
      </c>
    </row>
    <row r="13" spans="1:32" ht="15" customHeight="1" x14ac:dyDescent="0.25">
      <c r="A13" s="32" t="s">
        <v>21</v>
      </c>
      <c r="B13" s="76"/>
      <c r="C13" s="76"/>
      <c r="D13" s="77">
        <f>AD109</f>
        <v>14.313977389516957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43.2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24.49383350462487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15.858524136443695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35.251798561151077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84.141475863556309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931</v>
      </c>
      <c r="Z15" s="116">
        <v>919</v>
      </c>
      <c r="AB15" s="121">
        <f t="shared" ref="AB15:AB34" si="2">IF(Z15="np",0,Z15/$Z$34)</f>
        <v>2.3613145250391838E-2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86</v>
      </c>
      <c r="Z16" s="116">
        <v>96</v>
      </c>
      <c r="AB16" s="121">
        <f t="shared" si="2"/>
        <v>2.4666615277884837E-3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2089</v>
      </c>
      <c r="Z17" s="116">
        <v>2056</v>
      </c>
      <c r="AB17" s="121">
        <f t="shared" si="2"/>
        <v>5.2827667720136695E-2</v>
      </c>
    </row>
    <row r="18" spans="1:28" x14ac:dyDescent="0.25">
      <c r="A18" s="67" t="str">
        <f>$S$1&amp;" ("&amp;$V$2&amp;" to "&amp;$Z$2&amp;")"</f>
        <v>Macedon Ranges (2014-15 to 2018-19)</v>
      </c>
      <c r="B18" s="67"/>
      <c r="C18" s="67"/>
      <c r="D18" s="67"/>
      <c r="E18" s="67"/>
      <c r="F18" s="67"/>
      <c r="G18" s="67" t="str">
        <f>$S$1&amp;" ("&amp;$V$2&amp;" to "&amp;$Z$2&amp;")"</f>
        <v>Macedon Ranges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270</v>
      </c>
      <c r="Z18" s="116">
        <v>293</v>
      </c>
      <c r="AB18" s="121">
        <f t="shared" si="2"/>
        <v>7.5284565379377683E-3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3465</v>
      </c>
      <c r="Z19" s="116">
        <v>3619</v>
      </c>
      <c r="AB19" s="121">
        <f t="shared" si="2"/>
        <v>9.2988000719442951E-2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1273</v>
      </c>
      <c r="Z20" s="116">
        <v>1257</v>
      </c>
      <c r="AB20" s="121">
        <f t="shared" si="2"/>
        <v>3.2297849379480457E-2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2634</v>
      </c>
      <c r="Z21" s="116">
        <v>2828</v>
      </c>
      <c r="AB21" s="121">
        <f t="shared" si="2"/>
        <v>7.2663737506102416E-2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2059</v>
      </c>
      <c r="Z22" s="116">
        <v>2104</v>
      </c>
      <c r="AB22" s="121">
        <f t="shared" si="2"/>
        <v>5.4060998484030939E-2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2035</v>
      </c>
      <c r="Z23" s="116">
        <v>1958</v>
      </c>
      <c r="AB23" s="121">
        <f t="shared" si="2"/>
        <v>5.0309617410519286E-2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615</v>
      </c>
      <c r="Z24" s="116">
        <v>679</v>
      </c>
      <c r="AB24" s="121">
        <f t="shared" si="2"/>
        <v>1.7446491430920631E-2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1483</v>
      </c>
      <c r="Z25" s="116">
        <v>1505</v>
      </c>
      <c r="AB25" s="121">
        <f t="shared" si="2"/>
        <v>3.8670058326267374E-2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768</v>
      </c>
      <c r="Z26" s="116">
        <v>761</v>
      </c>
      <c r="AB26" s="121">
        <f t="shared" si="2"/>
        <v>1.9553431485906627E-2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3010</v>
      </c>
      <c r="Z27" s="116">
        <v>3029</v>
      </c>
      <c r="AB27" s="121">
        <f t="shared" si="2"/>
        <v>7.7828310079909549E-2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2832</v>
      </c>
      <c r="Z28" s="116">
        <v>3038</v>
      </c>
      <c r="AB28" s="121">
        <f t="shared" si="2"/>
        <v>7.8059559598139733E-2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2423</v>
      </c>
      <c r="Z29" s="116">
        <v>3900</v>
      </c>
      <c r="AB29" s="121">
        <f t="shared" si="2"/>
        <v>0.10020812456640715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3622</v>
      </c>
      <c r="Z30" s="116">
        <v>2644</v>
      </c>
      <c r="AB30" s="121">
        <f t="shared" si="2"/>
        <v>6.7935969577841163E-2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3815</v>
      </c>
      <c r="Z31" s="116">
        <v>4175</v>
      </c>
      <c r="AB31" s="121">
        <f t="shared" si="2"/>
        <v>0.10727408206788458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1005</v>
      </c>
      <c r="Z32" s="116">
        <v>1006</v>
      </c>
      <c r="AB32" s="121">
        <f t="shared" si="2"/>
        <v>2.5848557259950153E-2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1141</v>
      </c>
      <c r="Z33" s="116">
        <v>1235</v>
      </c>
      <c r="AB33" s="121">
        <f t="shared" si="2"/>
        <v>3.1732572779362263E-2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37859</v>
      </c>
      <c r="Z34" s="124">
        <v>38919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23409</v>
      </c>
      <c r="AB37" s="136">
        <f>Z37/Z40*100</f>
        <v>84.141475863556309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4412</v>
      </c>
      <c r="AB38" s="136">
        <f>Z38/Z40*100</f>
        <v>15.858524136443695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27821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10</v>
      </c>
      <c r="X44" s="116">
        <v>6</v>
      </c>
      <c r="Y44" s="116">
        <v>9</v>
      </c>
      <c r="Z44" s="116">
        <v>14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298</v>
      </c>
      <c r="X45" s="116">
        <v>316</v>
      </c>
      <c r="Y45" s="116">
        <v>356</v>
      </c>
      <c r="Z45" s="116">
        <v>406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948</v>
      </c>
      <c r="X46" s="116">
        <v>961</v>
      </c>
      <c r="Y46" s="116">
        <v>1118</v>
      </c>
      <c r="Z46" s="116">
        <v>1167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1481</v>
      </c>
      <c r="X47" s="116">
        <v>1530</v>
      </c>
      <c r="Y47" s="116">
        <v>1501</v>
      </c>
      <c r="Z47" s="116">
        <v>1616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1545</v>
      </c>
      <c r="X48" s="116">
        <v>1583</v>
      </c>
      <c r="Y48" s="116">
        <v>1623</v>
      </c>
      <c r="Z48" s="116">
        <v>1648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Macedon Ranges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1406</v>
      </c>
      <c r="X49" s="116">
        <v>1479</v>
      </c>
      <c r="Y49" s="116">
        <v>1558</v>
      </c>
      <c r="Z49" s="116">
        <v>1694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1656</v>
      </c>
      <c r="X50" s="116">
        <v>1734</v>
      </c>
      <c r="Y50" s="116">
        <v>1803</v>
      </c>
      <c r="Z50" s="116">
        <v>1757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2047</v>
      </c>
      <c r="X51" s="116">
        <v>2034</v>
      </c>
      <c r="Y51" s="116">
        <v>1976</v>
      </c>
      <c r="Z51" s="116">
        <v>1989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2011</v>
      </c>
      <c r="X52" s="116">
        <v>2213</v>
      </c>
      <c r="Y52" s="116">
        <v>2239</v>
      </c>
      <c r="Z52" s="116">
        <v>2285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1827</v>
      </c>
      <c r="X53" s="116">
        <v>1884</v>
      </c>
      <c r="Y53" s="116">
        <v>1958</v>
      </c>
      <c r="Z53" s="116">
        <v>1915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1808</v>
      </c>
      <c r="X54" s="116">
        <v>1918</v>
      </c>
      <c r="Y54" s="116">
        <v>1910</v>
      </c>
      <c r="Z54" s="116">
        <v>1904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1257</v>
      </c>
      <c r="X55" s="116">
        <v>1299</v>
      </c>
      <c r="Y55" s="116">
        <v>1436</v>
      </c>
      <c r="Z55" s="116">
        <v>1446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759</v>
      </c>
      <c r="X56" s="116">
        <v>779</v>
      </c>
      <c r="Y56" s="116">
        <v>798</v>
      </c>
      <c r="Z56" s="116">
        <v>790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322</v>
      </c>
      <c r="X57" s="116">
        <v>404</v>
      </c>
      <c r="Y57" s="116">
        <v>446</v>
      </c>
      <c r="Z57" s="116">
        <v>436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119</v>
      </c>
      <c r="X58" s="116">
        <v>145</v>
      </c>
      <c r="Y58" s="116">
        <v>163</v>
      </c>
      <c r="Z58" s="116">
        <v>153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52</v>
      </c>
      <c r="X59" s="116">
        <v>53</v>
      </c>
      <c r="Y59" s="116">
        <v>66</v>
      </c>
      <c r="Z59" s="116">
        <v>66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27</v>
      </c>
      <c r="X60" s="116">
        <v>28</v>
      </c>
      <c r="Y60" s="116">
        <v>26</v>
      </c>
      <c r="Z60" s="116">
        <v>30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17591</v>
      </c>
      <c r="X61" s="116">
        <v>18369</v>
      </c>
      <c r="Y61" s="116">
        <v>19026</v>
      </c>
      <c r="Z61" s="116">
        <v>19306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15</v>
      </c>
      <c r="X63" s="116">
        <v>10</v>
      </c>
      <c r="Y63" s="116">
        <v>16</v>
      </c>
      <c r="Z63" s="116">
        <v>16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Macedon Ranges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371</v>
      </c>
      <c r="X64" s="116">
        <v>365</v>
      </c>
      <c r="Y64" s="116">
        <v>335</v>
      </c>
      <c r="Z64" s="116">
        <v>424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1115</v>
      </c>
      <c r="X65" s="116">
        <v>1108</v>
      </c>
      <c r="Y65" s="116">
        <v>1147</v>
      </c>
      <c r="Z65" s="116">
        <v>1175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1435</v>
      </c>
      <c r="X66" s="116">
        <v>1599</v>
      </c>
      <c r="Y66" s="116">
        <v>1724</v>
      </c>
      <c r="Z66" s="116">
        <v>1713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1376</v>
      </c>
      <c r="X67" s="116">
        <v>1416</v>
      </c>
      <c r="Y67" s="116">
        <v>1564</v>
      </c>
      <c r="Z67" s="116">
        <v>1665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1479</v>
      </c>
      <c r="X68" s="116">
        <v>1475</v>
      </c>
      <c r="Y68" s="116">
        <v>1514</v>
      </c>
      <c r="Z68" s="116">
        <v>1601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1656</v>
      </c>
      <c r="X69" s="116">
        <v>1824</v>
      </c>
      <c r="Y69" s="116">
        <v>1870</v>
      </c>
      <c r="Z69" s="116">
        <v>1990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2059</v>
      </c>
      <c r="X70" s="116">
        <v>2066</v>
      </c>
      <c r="Y70" s="116">
        <v>2147</v>
      </c>
      <c r="Z70" s="116">
        <v>2168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2190</v>
      </c>
      <c r="X71" s="116">
        <v>2318</v>
      </c>
      <c r="Y71" s="116">
        <v>2325</v>
      </c>
      <c r="Z71" s="116">
        <v>2402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1991</v>
      </c>
      <c r="X72" s="116">
        <v>2044</v>
      </c>
      <c r="Y72" s="116">
        <v>2109</v>
      </c>
      <c r="Z72" s="116">
        <v>2163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1688</v>
      </c>
      <c r="X73" s="116">
        <v>1765</v>
      </c>
      <c r="Y73" s="116">
        <v>1758</v>
      </c>
      <c r="Z73" s="116">
        <v>1896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1131</v>
      </c>
      <c r="X74" s="116">
        <v>1201</v>
      </c>
      <c r="Y74" s="116">
        <v>1292</v>
      </c>
      <c r="Z74" s="116">
        <v>1374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556</v>
      </c>
      <c r="X75" s="116">
        <v>574</v>
      </c>
      <c r="Y75" s="116">
        <v>626</v>
      </c>
      <c r="Z75" s="116">
        <v>630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189</v>
      </c>
      <c r="X76" s="116">
        <v>223</v>
      </c>
      <c r="Y76" s="116">
        <v>250</v>
      </c>
      <c r="Z76" s="116">
        <v>256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53</v>
      </c>
      <c r="X77" s="116">
        <v>62</v>
      </c>
      <c r="Y77" s="116">
        <v>74</v>
      </c>
      <c r="Z77" s="116">
        <v>77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27</v>
      </c>
      <c r="X78" s="116">
        <v>34</v>
      </c>
      <c r="Y78" s="116">
        <v>30</v>
      </c>
      <c r="Z78" s="116">
        <v>33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37</v>
      </c>
      <c r="X79" s="116">
        <v>38</v>
      </c>
      <c r="Y79" s="116">
        <v>40</v>
      </c>
      <c r="Z79" s="116">
        <v>31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17364</v>
      </c>
      <c r="X80" s="116">
        <v>18122</v>
      </c>
      <c r="Y80" s="116">
        <v>18832</v>
      </c>
      <c r="Z80" s="116">
        <v>19613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Macedon Ranges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1849</v>
      </c>
      <c r="X83" s="116">
        <v>1983</v>
      </c>
      <c r="Y83" s="116">
        <v>2080</v>
      </c>
      <c r="Z83" s="116">
        <v>2118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1995</v>
      </c>
      <c r="X84" s="116">
        <v>2081</v>
      </c>
      <c r="Y84" s="116">
        <v>2138</v>
      </c>
      <c r="Z84" s="116">
        <v>2184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38,920</v>
      </c>
      <c r="D85" s="100">
        <f t="shared" ref="D85:D90" si="4">AD4</f>
        <v>2.8025040281042912E-2</v>
      </c>
      <c r="E85" s="101">
        <f t="shared" ref="E85:E90" si="5">AD4</f>
        <v>2.8025040281042912E-2</v>
      </c>
      <c r="F85" s="100">
        <f t="shared" ref="F85:F90" si="6">AF4</f>
        <v>0.12508310929956923</v>
      </c>
      <c r="G85" s="101">
        <f t="shared" ref="G85:G90" si="7">AF4</f>
        <v>0.12508310929956923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2485</v>
      </c>
      <c r="X85" s="116">
        <v>2599</v>
      </c>
      <c r="Y85" s="116">
        <v>2719</v>
      </c>
      <c r="Z85" s="116">
        <v>2782</v>
      </c>
    </row>
    <row r="86" spans="1:30" ht="15" customHeight="1" x14ac:dyDescent="0.25">
      <c r="A86" s="102" t="s">
        <v>4</v>
      </c>
      <c r="B86" s="51"/>
      <c r="C86" s="61" t="str">
        <f t="shared" si="3"/>
        <v>19,307</v>
      </c>
      <c r="D86" s="100">
        <f t="shared" si="4"/>
        <v>1.4769263113634024E-2</v>
      </c>
      <c r="E86" s="101">
        <f t="shared" si="5"/>
        <v>1.4769263113634024E-2</v>
      </c>
      <c r="F86" s="100">
        <f t="shared" si="6"/>
        <v>0.1068623516596916</v>
      </c>
      <c r="G86" s="101">
        <f t="shared" si="7"/>
        <v>0.1068623516596916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741</v>
      </c>
      <c r="X86" s="116">
        <v>794</v>
      </c>
      <c r="Y86" s="116">
        <v>860</v>
      </c>
      <c r="Z86" s="116">
        <v>867</v>
      </c>
    </row>
    <row r="87" spans="1:30" ht="15" customHeight="1" x14ac:dyDescent="0.25">
      <c r="A87" s="102" t="s">
        <v>5</v>
      </c>
      <c r="B87" s="51"/>
      <c r="C87" s="61" t="str">
        <f t="shared" si="3"/>
        <v>19,616</v>
      </c>
      <c r="D87" s="100">
        <f t="shared" si="4"/>
        <v>4.1631265930331285E-2</v>
      </c>
      <c r="E87" s="101">
        <f t="shared" si="5"/>
        <v>4.1631265930331285E-2</v>
      </c>
      <c r="F87" s="100">
        <f t="shared" si="6"/>
        <v>0.14379008746355693</v>
      </c>
      <c r="G87" s="101">
        <f t="shared" si="7"/>
        <v>0.14379008746355693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626</v>
      </c>
      <c r="X87" s="116">
        <v>664</v>
      </c>
      <c r="Y87" s="116">
        <v>665</v>
      </c>
      <c r="Z87" s="116">
        <v>671</v>
      </c>
    </row>
    <row r="88" spans="1:30" ht="15" customHeight="1" x14ac:dyDescent="0.25">
      <c r="A88" s="51" t="s">
        <v>6</v>
      </c>
      <c r="B88" s="51"/>
      <c r="C88" s="61" t="str">
        <f t="shared" si="3"/>
        <v>27,816</v>
      </c>
      <c r="D88" s="100">
        <f t="shared" si="4"/>
        <v>1.4479010904846934E-2</v>
      </c>
      <c r="E88" s="101">
        <f t="shared" si="5"/>
        <v>1.4479010904846934E-2</v>
      </c>
      <c r="F88" s="100">
        <f t="shared" si="6"/>
        <v>0.11268450738029512</v>
      </c>
      <c r="G88" s="101">
        <f t="shared" si="7"/>
        <v>0.11268450738029512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500</v>
      </c>
      <c r="X88" s="116">
        <v>530</v>
      </c>
      <c r="Y88" s="116">
        <v>562</v>
      </c>
      <c r="Z88" s="116">
        <v>575</v>
      </c>
    </row>
    <row r="89" spans="1:30" ht="15" customHeight="1" x14ac:dyDescent="0.25">
      <c r="A89" s="51" t="s">
        <v>102</v>
      </c>
      <c r="B89" s="51"/>
      <c r="C89" s="61" t="str">
        <f t="shared" si="3"/>
        <v>$47,473</v>
      </c>
      <c r="D89" s="100">
        <f t="shared" si="4"/>
        <v>1.5557266931929936E-2</v>
      </c>
      <c r="E89" s="101">
        <f t="shared" si="5"/>
        <v>1.5557266931929936E-2</v>
      </c>
      <c r="F89" s="100">
        <f t="shared" si="6"/>
        <v>0.13034215100359536</v>
      </c>
      <c r="G89" s="101">
        <f t="shared" si="7"/>
        <v>0.13034215100359536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896</v>
      </c>
      <c r="X89" s="116">
        <v>975</v>
      </c>
      <c r="Y89" s="116">
        <v>994</v>
      </c>
      <c r="Z89" s="116">
        <v>1029</v>
      </c>
    </row>
    <row r="90" spans="1:30" ht="15" customHeight="1" x14ac:dyDescent="0.25">
      <c r="A90" s="51" t="s">
        <v>7</v>
      </c>
      <c r="B90" s="51"/>
      <c r="C90" s="61" t="str">
        <f t="shared" si="3"/>
        <v>$1,840.6 mil</v>
      </c>
      <c r="D90" s="100">
        <f t="shared" si="4"/>
        <v>4.4504036242957623E-2</v>
      </c>
      <c r="E90" s="101">
        <f t="shared" si="5"/>
        <v>4.4504036242957623E-2</v>
      </c>
      <c r="F90" s="100">
        <f t="shared" si="6"/>
        <v>0.29608115055686568</v>
      </c>
      <c r="G90" s="101">
        <f t="shared" si="7"/>
        <v>0.29608115055686568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1097</v>
      </c>
      <c r="X90" s="116">
        <v>1121</v>
      </c>
      <c r="Y90" s="116">
        <v>1237</v>
      </c>
      <c r="Z90" s="116">
        <v>1252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13135</v>
      </c>
      <c r="X91" s="116">
        <v>13547</v>
      </c>
      <c r="Y91" s="116">
        <v>14157</v>
      </c>
      <c r="Z91" s="116">
        <v>14310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1108</v>
      </c>
      <c r="X93" s="116">
        <v>1192</v>
      </c>
      <c r="Y93" s="116">
        <v>1309</v>
      </c>
      <c r="Z93" s="116">
        <v>1352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2817</v>
      </c>
      <c r="X94" s="116">
        <v>2996</v>
      </c>
      <c r="Y94" s="116">
        <v>3123</v>
      </c>
      <c r="Z94" s="116">
        <v>3210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439</v>
      </c>
      <c r="X95" s="116">
        <v>423</v>
      </c>
      <c r="Y95" s="116">
        <v>426</v>
      </c>
      <c r="Z95" s="116">
        <v>441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1511</v>
      </c>
      <c r="X96" s="116">
        <v>1579</v>
      </c>
      <c r="Y96" s="116">
        <v>1719</v>
      </c>
      <c r="Z96" s="116">
        <v>1803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2236</v>
      </c>
      <c r="X97" s="116">
        <v>2413</v>
      </c>
      <c r="Y97" s="116">
        <v>2468</v>
      </c>
      <c r="Z97" s="116">
        <v>2461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1049</v>
      </c>
      <c r="X98" s="116">
        <v>1088</v>
      </c>
      <c r="Y98" s="116">
        <v>1125</v>
      </c>
      <c r="Z98" s="116">
        <v>1102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78</v>
      </c>
      <c r="X99" s="116">
        <v>76</v>
      </c>
      <c r="Y99" s="116">
        <v>94</v>
      </c>
      <c r="Z99" s="116">
        <v>99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552</v>
      </c>
      <c r="X100" s="116">
        <v>550</v>
      </c>
      <c r="Y100" s="116">
        <v>590</v>
      </c>
      <c r="Z100" s="116">
        <v>619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12361</v>
      </c>
      <c r="X101" s="116">
        <v>12738</v>
      </c>
      <c r="Y101" s="116">
        <v>13261</v>
      </c>
      <c r="Z101" s="116">
        <v>13503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24402</v>
      </c>
      <c r="X104" s="116">
        <v>26225</v>
      </c>
      <c r="Y104" s="116">
        <v>27468</v>
      </c>
      <c r="Z104" s="116">
        <v>28238</v>
      </c>
      <c r="AB104" s="113" t="str">
        <f>TEXT(Z104,"###,###")</f>
        <v>28,238</v>
      </c>
      <c r="AD104" s="134">
        <f>Z104/($Z$4)*100</f>
        <v>72.553956834532372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6700</v>
      </c>
      <c r="X105" s="116">
        <v>6944</v>
      </c>
      <c r="Y105" s="116">
        <v>6879</v>
      </c>
      <c r="Z105" s="116">
        <v>7467</v>
      </c>
      <c r="AB105" s="113" t="str">
        <f>TEXT(Z105,"###,###")</f>
        <v>7,467</v>
      </c>
      <c r="AD105" s="134">
        <f>Z105/($Z$4)*100</f>
        <v>19.185508735868449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31102</v>
      </c>
      <c r="X106" s="124">
        <v>33169</v>
      </c>
      <c r="Y106" s="124">
        <v>34347</v>
      </c>
      <c r="Z106" s="124">
        <v>35705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5936</v>
      </c>
      <c r="X108" s="116">
        <v>6543</v>
      </c>
      <c r="Y108" s="116">
        <v>7540</v>
      </c>
      <c r="Z108" s="116">
        <v>6876</v>
      </c>
      <c r="AB108" s="113" t="str">
        <f>TEXT(Z108,"###,###")</f>
        <v>6,876</v>
      </c>
      <c r="AD108" s="134">
        <f>Z108/($Z$4)*100</f>
        <v>17.667009249743064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5506</v>
      </c>
      <c r="X109" s="116">
        <v>5691</v>
      </c>
      <c r="Y109" s="116">
        <v>5863</v>
      </c>
      <c r="Z109" s="116">
        <v>5571</v>
      </c>
      <c r="AB109" s="113" t="str">
        <f>TEXT(Z109,"###,###")</f>
        <v>5,571</v>
      </c>
      <c r="AD109" s="134">
        <f>Z109/($Z$4)*100</f>
        <v>14.313977389516957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7253</v>
      </c>
      <c r="X110" s="116">
        <v>8018</v>
      </c>
      <c r="Y110" s="116">
        <v>7871</v>
      </c>
      <c r="Z110" s="116">
        <v>9533</v>
      </c>
      <c r="AB110" s="113" t="str">
        <f>TEXT(Z110,"###,###")</f>
        <v>9,533</v>
      </c>
      <c r="AD110" s="134">
        <f>Z110/($Z$4)*100</f>
        <v>24.49383350462487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12408</v>
      </c>
      <c r="X111" s="116">
        <v>12917</v>
      </c>
      <c r="Y111" s="116">
        <v>13072</v>
      </c>
      <c r="Z111" s="116">
        <v>13720</v>
      </c>
      <c r="AB111" s="113" t="str">
        <f>TEXT(Z111,"###,###")</f>
        <v>13,720</v>
      </c>
      <c r="AD111" s="134">
        <f>Z111/($Z$4)*100</f>
        <v>35.251798561151077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34955</v>
      </c>
      <c r="X112" s="116">
        <v>36491</v>
      </c>
      <c r="Y112" s="116">
        <v>37859</v>
      </c>
      <c r="Z112" s="116">
        <v>38918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45.16</v>
      </c>
      <c r="W118" s="135">
        <v>43.25</v>
      </c>
      <c r="X118" s="135">
        <v>43.43</v>
      </c>
      <c r="Y118" s="135">
        <v>43.46</v>
      </c>
      <c r="Z118" s="135">
        <v>43.23</v>
      </c>
      <c r="AB118" s="113" t="str">
        <f>TEXT(Z118,"##.0")</f>
        <v>43.2</v>
      </c>
    </row>
    <row r="120" spans="19:32" x14ac:dyDescent="0.25">
      <c r="S120" s="105" t="s">
        <v>104</v>
      </c>
      <c r="T120" s="116"/>
      <c r="U120" s="116"/>
      <c r="V120" s="116">
        <v>20467</v>
      </c>
      <c r="W120" s="116">
        <v>20873</v>
      </c>
      <c r="X120" s="116">
        <v>21473</v>
      </c>
      <c r="Y120" s="116">
        <v>22374</v>
      </c>
      <c r="Z120" s="116">
        <v>22849</v>
      </c>
      <c r="AB120" s="113" t="str">
        <f>TEXT(Z120,"###,###")</f>
        <v>22,849</v>
      </c>
    </row>
    <row r="121" spans="19:32" x14ac:dyDescent="0.25">
      <c r="S121" s="105" t="s">
        <v>105</v>
      </c>
      <c r="T121" s="116"/>
      <c r="U121" s="116"/>
      <c r="V121" s="116">
        <v>2395</v>
      </c>
      <c r="W121" s="116">
        <v>2434</v>
      </c>
      <c r="X121" s="116">
        <v>2450</v>
      </c>
      <c r="Y121" s="116">
        <v>2640</v>
      </c>
      <c r="Z121" s="116">
        <v>2580</v>
      </c>
      <c r="AB121" s="113" t="str">
        <f>TEXT(Z121,"###,###")</f>
        <v>2,580</v>
      </c>
    </row>
    <row r="122" spans="19:32" x14ac:dyDescent="0.25">
      <c r="S122" s="105" t="s">
        <v>106</v>
      </c>
      <c r="T122" s="116"/>
      <c r="U122" s="116"/>
      <c r="V122" s="116">
        <v>2139</v>
      </c>
      <c r="W122" s="116">
        <v>2184</v>
      </c>
      <c r="X122" s="116">
        <v>2362</v>
      </c>
      <c r="Y122" s="116">
        <v>2402</v>
      </c>
      <c r="Z122" s="116">
        <v>2382</v>
      </c>
      <c r="AB122" s="113" t="str">
        <f>TEXT(Z122,"###,###")</f>
        <v>2,382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22606</v>
      </c>
      <c r="W124" s="116">
        <v>23057</v>
      </c>
      <c r="X124" s="116">
        <v>23835</v>
      </c>
      <c r="Y124" s="116">
        <v>24776</v>
      </c>
      <c r="Z124" s="116">
        <v>25231</v>
      </c>
      <c r="AB124" s="113" t="str">
        <f>TEXT(Z124,"###,###")</f>
        <v>25,231</v>
      </c>
      <c r="AD124" s="131">
        <f>Z124/$Z$7*100</f>
        <v>90.706787460454422</v>
      </c>
    </row>
    <row r="125" spans="19:32" x14ac:dyDescent="0.25">
      <c r="S125" s="105" t="s">
        <v>108</v>
      </c>
      <c r="T125" s="116"/>
      <c r="U125" s="116"/>
      <c r="V125" s="116">
        <v>4534</v>
      </c>
      <c r="W125" s="116">
        <v>4618</v>
      </c>
      <c r="X125" s="116">
        <v>4812</v>
      </c>
      <c r="Y125" s="116">
        <v>5042</v>
      </c>
      <c r="Z125" s="116">
        <v>4962</v>
      </c>
      <c r="AB125" s="113" t="str">
        <f>TEXT(Z125,"###,###")</f>
        <v>4,962</v>
      </c>
      <c r="AD125" s="131">
        <f>Z125/$Z$7*100</f>
        <v>17.838654012079378</v>
      </c>
    </row>
    <row r="127" spans="19:32" x14ac:dyDescent="0.25">
      <c r="S127" s="105" t="s">
        <v>109</v>
      </c>
      <c r="T127" s="116"/>
      <c r="U127" s="116"/>
      <c r="V127" s="116">
        <v>12906</v>
      </c>
      <c r="W127" s="116">
        <v>13135</v>
      </c>
      <c r="X127" s="116">
        <v>13547</v>
      </c>
      <c r="Y127" s="116">
        <v>14157</v>
      </c>
      <c r="Z127" s="116">
        <v>14313</v>
      </c>
      <c r="AB127" s="113" t="str">
        <f>TEXT(Z127,"###,###")</f>
        <v>14,313</v>
      </c>
      <c r="AD127" s="131">
        <f>Z127/$Z$7*100</f>
        <v>51.455996548748914</v>
      </c>
    </row>
    <row r="128" spans="19:32" x14ac:dyDescent="0.25">
      <c r="S128" s="105" t="s">
        <v>110</v>
      </c>
      <c r="T128" s="116"/>
      <c r="U128" s="116"/>
      <c r="V128" s="116">
        <v>12093</v>
      </c>
      <c r="W128" s="116">
        <v>12361</v>
      </c>
      <c r="X128" s="116">
        <v>12738</v>
      </c>
      <c r="Y128" s="116">
        <v>13261</v>
      </c>
      <c r="Z128" s="116">
        <v>13508</v>
      </c>
      <c r="AB128" s="113" t="str">
        <f>TEXT(Z128,"###,###")</f>
        <v>13,508</v>
      </c>
      <c r="AD128" s="131">
        <f>Z128/$Z$7*100</f>
        <v>48.561978717285015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4524D0B-4EFB-43B0-AB65-8B2AB87D118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D5BD0802-F6E6-463F-9C9F-24F4E7A1A8A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C641F121-33B7-4764-9184-0B8624C7BB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6DF1F74D-4824-4859-9241-67FC8988DB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C0D7C-F925-495C-B6DD-67E4F8040989}">
  <sheetPr codeName="Sheet10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Manningham</v>
      </c>
      <c r="T1" s="103"/>
      <c r="U1" s="103"/>
      <c r="V1" s="103"/>
      <c r="W1" s="103"/>
      <c r="X1" s="103"/>
      <c r="Y1" s="104" t="str">
        <f>Y3</f>
        <v>8.40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153</v>
      </c>
      <c r="Y3" s="109" t="s">
        <v>154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8.40 Manningham,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85229</v>
      </c>
      <c r="W4" s="112">
        <v>85541</v>
      </c>
      <c r="X4" s="112">
        <v>87276</v>
      </c>
      <c r="Y4" s="112">
        <v>89116</v>
      </c>
      <c r="Z4" s="112">
        <v>91523</v>
      </c>
      <c r="AB4" s="113" t="str">
        <f>TEXT(Z4,"###,###")</f>
        <v>91,523</v>
      </c>
      <c r="AD4" s="114">
        <f>Z4/Y4-1</f>
        <v>2.7009740114008807E-2</v>
      </c>
      <c r="AF4" s="114">
        <f>Z4/V4-1</f>
        <v>7.3848103345105498E-2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42234</v>
      </c>
      <c r="W5" s="112">
        <v>42359</v>
      </c>
      <c r="X5" s="112">
        <v>43316</v>
      </c>
      <c r="Y5" s="112">
        <v>44192</v>
      </c>
      <c r="Z5" s="112">
        <v>45445</v>
      </c>
      <c r="AB5" s="113" t="str">
        <f>TEXT(Z5,"###,###")</f>
        <v>45,445</v>
      </c>
      <c r="AD5" s="114">
        <f t="shared" ref="AD5:AD9" si="0">Z5/Y5-1</f>
        <v>2.8353548153511987E-2</v>
      </c>
      <c r="AF5" s="114">
        <f t="shared" ref="AF5:AF9" si="1">Z5/V5-1</f>
        <v>7.6028791968556053E-2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42995</v>
      </c>
      <c r="W6" s="112">
        <v>43182</v>
      </c>
      <c r="X6" s="112">
        <v>43960</v>
      </c>
      <c r="Y6" s="112">
        <v>44924</v>
      </c>
      <c r="Z6" s="112">
        <v>46076</v>
      </c>
      <c r="AB6" s="113" t="str">
        <f>TEXT(Z6,"###,###")</f>
        <v>46,076</v>
      </c>
      <c r="AD6" s="114">
        <f t="shared" si="0"/>
        <v>2.5643308699136336E-2</v>
      </c>
      <c r="AF6" s="114">
        <f t="shared" si="1"/>
        <v>7.1659495290149922E-2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63049</v>
      </c>
      <c r="W7" s="112">
        <v>63096</v>
      </c>
      <c r="X7" s="112">
        <v>63730</v>
      </c>
      <c r="Y7" s="112">
        <v>64929</v>
      </c>
      <c r="Z7" s="112">
        <v>66088</v>
      </c>
      <c r="AB7" s="113" t="str">
        <f>TEXT(Z7,"###,###")</f>
        <v>66,088</v>
      </c>
      <c r="AD7" s="114">
        <f t="shared" si="0"/>
        <v>1.785026721495786E-2</v>
      </c>
      <c r="AF7" s="114">
        <f t="shared" si="1"/>
        <v>4.8200605877968039E-2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91,523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66,088</v>
      </c>
      <c r="P8" s="71"/>
      <c r="S8" s="111" t="s">
        <v>87</v>
      </c>
      <c r="T8" s="112"/>
      <c r="U8" s="112"/>
      <c r="V8" s="112">
        <v>40171.47</v>
      </c>
      <c r="W8" s="112">
        <v>41400</v>
      </c>
      <c r="X8" s="112">
        <v>42030.58</v>
      </c>
      <c r="Y8" s="112">
        <v>43255.13</v>
      </c>
      <c r="Z8" s="112">
        <v>43921.2</v>
      </c>
      <c r="AB8" s="113" t="str">
        <f>TEXT(Z8,"$###,###")</f>
        <v>$43,921</v>
      </c>
      <c r="AD8" s="114">
        <f t="shared" si="0"/>
        <v>1.5398635953700834E-2</v>
      </c>
      <c r="AF8" s="114">
        <f t="shared" si="1"/>
        <v>9.3343111417132585E-2</v>
      </c>
    </row>
    <row r="9" spans="1:32" x14ac:dyDescent="0.25">
      <c r="A9" s="32" t="s">
        <v>15</v>
      </c>
      <c r="B9" s="75"/>
      <c r="C9" s="76"/>
      <c r="D9" s="77">
        <f>AD104</f>
        <v>76.881221113818384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50.800447887664937</v>
      </c>
      <c r="P9" s="78" t="s">
        <v>88</v>
      </c>
      <c r="S9" s="111" t="s">
        <v>7</v>
      </c>
      <c r="T9" s="112"/>
      <c r="U9" s="112"/>
      <c r="V9" s="112">
        <v>3747083475</v>
      </c>
      <c r="W9" s="112">
        <v>3859718502</v>
      </c>
      <c r="X9" s="112">
        <v>3972707128</v>
      </c>
      <c r="Y9" s="112">
        <v>4148766212</v>
      </c>
      <c r="Z9" s="112">
        <v>4353504175</v>
      </c>
      <c r="AB9" s="113" t="str">
        <f>TEXT(Z9/1000000,"$#,###.0")&amp;" mil"</f>
        <v>$4,353.5 mil</v>
      </c>
      <c r="AD9" s="114">
        <f t="shared" si="0"/>
        <v>4.9349120325896001E-2</v>
      </c>
      <c r="AF9" s="114">
        <f t="shared" si="1"/>
        <v>0.16183805459524758</v>
      </c>
    </row>
    <row r="10" spans="1:32" x14ac:dyDescent="0.25">
      <c r="A10" s="32" t="s">
        <v>18</v>
      </c>
      <c r="B10" s="75"/>
      <c r="C10" s="76"/>
      <c r="D10" s="77">
        <f>AD105</f>
        <v>14.955803459239753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49.195012710325628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91.676249848686595</v>
      </c>
      <c r="P11" s="78" t="s">
        <v>88</v>
      </c>
      <c r="S11" s="111" t="s">
        <v>30</v>
      </c>
      <c r="T11" s="116"/>
      <c r="U11" s="116"/>
      <c r="V11" s="116">
        <v>76069</v>
      </c>
      <c r="W11" s="116">
        <v>76186</v>
      </c>
      <c r="X11" s="116">
        <v>77660</v>
      </c>
      <c r="Y11" s="116">
        <v>79205</v>
      </c>
      <c r="Z11" s="116">
        <v>81266</v>
      </c>
    </row>
    <row r="12" spans="1:32" ht="28.5" customHeight="1" x14ac:dyDescent="0.25">
      <c r="A12" s="32" t="s">
        <v>20</v>
      </c>
      <c r="B12" s="76"/>
      <c r="C12" s="76"/>
      <c r="D12" s="77">
        <f>AD108</f>
        <v>18.117850157883812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15.521728604285196</v>
      </c>
      <c r="P12" s="78" t="s">
        <v>88</v>
      </c>
      <c r="S12" s="111" t="s">
        <v>31</v>
      </c>
      <c r="T12" s="116"/>
      <c r="U12" s="116"/>
      <c r="V12" s="116">
        <v>9161</v>
      </c>
      <c r="W12" s="116">
        <v>9357</v>
      </c>
      <c r="X12" s="116">
        <v>9616</v>
      </c>
      <c r="Y12" s="116">
        <v>9914</v>
      </c>
      <c r="Z12" s="116">
        <v>10251</v>
      </c>
    </row>
    <row r="13" spans="1:32" ht="15" customHeight="1" x14ac:dyDescent="0.25">
      <c r="A13" s="32" t="s">
        <v>21</v>
      </c>
      <c r="B13" s="76"/>
      <c r="C13" s="76"/>
      <c r="D13" s="77">
        <f>AD109</f>
        <v>13.960425248298241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42.5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20.636342777225398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16.089397309607033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39.125684254231174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83.910602690392963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362</v>
      </c>
      <c r="Z15" s="116">
        <v>353</v>
      </c>
      <c r="AB15" s="121">
        <f t="shared" ref="AB15:AB34" si="2">IF(Z15="np",0,Z15/$Z$34)</f>
        <v>3.8570804195804196E-3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98</v>
      </c>
      <c r="Z16" s="116">
        <v>98</v>
      </c>
      <c r="AB16" s="121">
        <f t="shared" si="2"/>
        <v>1.0708041958041958E-3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4095</v>
      </c>
      <c r="Z17" s="116">
        <v>4003</v>
      </c>
      <c r="AB17" s="121">
        <f t="shared" si="2"/>
        <v>4.3739073426573426E-2</v>
      </c>
    </row>
    <row r="18" spans="1:28" x14ac:dyDescent="0.25">
      <c r="A18" s="67" t="str">
        <f>$S$1&amp;" ("&amp;$V$2&amp;" to "&amp;$Z$2&amp;")"</f>
        <v>Manningham (2014-15 to 2018-19)</v>
      </c>
      <c r="B18" s="67"/>
      <c r="C18" s="67"/>
      <c r="D18" s="67"/>
      <c r="E18" s="67"/>
      <c r="F18" s="67"/>
      <c r="G18" s="67" t="str">
        <f>$S$1&amp;" ("&amp;$V$2&amp;" to "&amp;$Z$2&amp;")"</f>
        <v>Manningham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407</v>
      </c>
      <c r="Z18" s="116">
        <v>438</v>
      </c>
      <c r="AB18" s="121">
        <f t="shared" si="2"/>
        <v>4.7858391608391606E-3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5350</v>
      </c>
      <c r="Z19" s="116">
        <v>5559</v>
      </c>
      <c r="AB19" s="121">
        <f t="shared" si="2"/>
        <v>6.0740821678321677E-2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4616</v>
      </c>
      <c r="Z20" s="116">
        <v>4480</v>
      </c>
      <c r="AB20" s="121">
        <f t="shared" si="2"/>
        <v>4.8951048951048952E-2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9638</v>
      </c>
      <c r="Z21" s="116">
        <v>9714</v>
      </c>
      <c r="AB21" s="121">
        <f t="shared" si="2"/>
        <v>0.10614073426573427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5568</v>
      </c>
      <c r="Z22" s="116">
        <v>5902</v>
      </c>
      <c r="AB22" s="121">
        <f t="shared" si="2"/>
        <v>6.4488636363636359E-2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2319</v>
      </c>
      <c r="Z23" s="116">
        <v>2404</v>
      </c>
      <c r="AB23" s="121">
        <f t="shared" si="2"/>
        <v>2.6267482517482517E-2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1857</v>
      </c>
      <c r="Z24" s="116">
        <v>1904</v>
      </c>
      <c r="AB24" s="121">
        <f t="shared" si="2"/>
        <v>2.0804195804195805E-2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4852</v>
      </c>
      <c r="Z25" s="116">
        <v>4996</v>
      </c>
      <c r="AB25" s="121">
        <f t="shared" si="2"/>
        <v>5.4589160839160836E-2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2209</v>
      </c>
      <c r="Z26" s="116">
        <v>2102</v>
      </c>
      <c r="AB26" s="121">
        <f t="shared" si="2"/>
        <v>2.2967657342657342E-2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9766</v>
      </c>
      <c r="Z27" s="116">
        <v>10130</v>
      </c>
      <c r="AB27" s="121">
        <f t="shared" si="2"/>
        <v>0.11068618881118882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6538</v>
      </c>
      <c r="Z28" s="116">
        <v>6837</v>
      </c>
      <c r="AB28" s="121">
        <f t="shared" si="2"/>
        <v>7.4704982517482518E-2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3092</v>
      </c>
      <c r="Z29" s="116">
        <v>5460</v>
      </c>
      <c r="AB29" s="121">
        <f t="shared" si="2"/>
        <v>5.9659090909090912E-2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7791</v>
      </c>
      <c r="Z30" s="116">
        <v>6557</v>
      </c>
      <c r="AB30" s="121">
        <f t="shared" si="2"/>
        <v>7.1645541958041958E-2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10430</v>
      </c>
      <c r="Z31" s="116">
        <v>10928</v>
      </c>
      <c r="AB31" s="121">
        <f t="shared" si="2"/>
        <v>0.11940559440559441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1921</v>
      </c>
      <c r="Z32" s="116">
        <v>2047</v>
      </c>
      <c r="AB32" s="121">
        <f t="shared" si="2"/>
        <v>2.2366695804195803E-2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2995</v>
      </c>
      <c r="Z33" s="116">
        <v>3127</v>
      </c>
      <c r="AB33" s="121">
        <f t="shared" si="2"/>
        <v>3.4167395104895103E-2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89116</v>
      </c>
      <c r="Z34" s="124">
        <v>91520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55454</v>
      </c>
      <c r="AB37" s="136">
        <f>Z37/Z40*100</f>
        <v>83.910602690392963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10633</v>
      </c>
      <c r="AB38" s="136">
        <f>Z38/Z40*100</f>
        <v>16.089397309607033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66087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12</v>
      </c>
      <c r="X44" s="116">
        <v>20</v>
      </c>
      <c r="Y44" s="116">
        <v>18</v>
      </c>
      <c r="Z44" s="116">
        <v>24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534</v>
      </c>
      <c r="X45" s="116">
        <v>591</v>
      </c>
      <c r="Y45" s="116">
        <v>616</v>
      </c>
      <c r="Z45" s="116">
        <v>590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2199</v>
      </c>
      <c r="X46" s="116">
        <v>2271</v>
      </c>
      <c r="Y46" s="116">
        <v>2327</v>
      </c>
      <c r="Z46" s="116">
        <v>2593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4134</v>
      </c>
      <c r="X47" s="116">
        <v>4105</v>
      </c>
      <c r="Y47" s="116">
        <v>4330</v>
      </c>
      <c r="Z47" s="116">
        <v>4571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4808</v>
      </c>
      <c r="X48" s="116">
        <v>5036</v>
      </c>
      <c r="Y48" s="116">
        <v>5163</v>
      </c>
      <c r="Z48" s="116">
        <v>5222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Manningham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4113</v>
      </c>
      <c r="X49" s="116">
        <v>4283</v>
      </c>
      <c r="Y49" s="116">
        <v>4466</v>
      </c>
      <c r="Z49" s="116">
        <v>4563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4053</v>
      </c>
      <c r="X50" s="116">
        <v>4291</v>
      </c>
      <c r="Y50" s="116">
        <v>4412</v>
      </c>
      <c r="Z50" s="116">
        <v>4669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3989</v>
      </c>
      <c r="X51" s="116">
        <v>4126</v>
      </c>
      <c r="Y51" s="116">
        <v>4198</v>
      </c>
      <c r="Z51" s="116">
        <v>4258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4434</v>
      </c>
      <c r="X52" s="116">
        <v>4420</v>
      </c>
      <c r="Y52" s="116">
        <v>4398</v>
      </c>
      <c r="Z52" s="116">
        <v>4363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4135</v>
      </c>
      <c r="X53" s="116">
        <v>4085</v>
      </c>
      <c r="Y53" s="116">
        <v>4105</v>
      </c>
      <c r="Z53" s="116">
        <v>4126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3759</v>
      </c>
      <c r="X54" s="116">
        <v>3803</v>
      </c>
      <c r="Y54" s="116">
        <v>3786</v>
      </c>
      <c r="Z54" s="116">
        <v>3904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2678</v>
      </c>
      <c r="X55" s="116">
        <v>2719</v>
      </c>
      <c r="Y55" s="116">
        <v>2790</v>
      </c>
      <c r="Z55" s="116">
        <v>2973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1723</v>
      </c>
      <c r="X56" s="116">
        <v>1723</v>
      </c>
      <c r="Y56" s="116">
        <v>1694</v>
      </c>
      <c r="Z56" s="116">
        <v>1760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917</v>
      </c>
      <c r="X57" s="116">
        <v>973</v>
      </c>
      <c r="Y57" s="116">
        <v>965</v>
      </c>
      <c r="Z57" s="116">
        <v>941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496</v>
      </c>
      <c r="X58" s="116">
        <v>506</v>
      </c>
      <c r="Y58" s="116">
        <v>493</v>
      </c>
      <c r="Z58" s="116">
        <v>492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223</v>
      </c>
      <c r="X59" s="116">
        <v>214</v>
      </c>
      <c r="Y59" s="116">
        <v>233</v>
      </c>
      <c r="Z59" s="116">
        <v>251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148</v>
      </c>
      <c r="X60" s="116">
        <v>149</v>
      </c>
      <c r="Y60" s="116">
        <v>152</v>
      </c>
      <c r="Z60" s="116">
        <v>130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42359</v>
      </c>
      <c r="X61" s="116">
        <v>43316</v>
      </c>
      <c r="Y61" s="116">
        <v>44192</v>
      </c>
      <c r="Z61" s="116">
        <v>45446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21</v>
      </c>
      <c r="X63" s="116">
        <v>23</v>
      </c>
      <c r="Y63" s="116">
        <v>14</v>
      </c>
      <c r="Z63" s="116">
        <v>24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Manningham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681</v>
      </c>
      <c r="X64" s="116">
        <v>715</v>
      </c>
      <c r="Y64" s="116">
        <v>783</v>
      </c>
      <c r="Z64" s="116">
        <v>770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2566</v>
      </c>
      <c r="X65" s="116">
        <v>2745</v>
      </c>
      <c r="Y65" s="116">
        <v>2696</v>
      </c>
      <c r="Z65" s="116">
        <v>2674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4445</v>
      </c>
      <c r="X66" s="116">
        <v>4517</v>
      </c>
      <c r="Y66" s="116">
        <v>4756</v>
      </c>
      <c r="Z66" s="116">
        <v>4954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5054</v>
      </c>
      <c r="X67" s="116">
        <v>5098</v>
      </c>
      <c r="Y67" s="116">
        <v>5155</v>
      </c>
      <c r="Z67" s="116">
        <v>5169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4131</v>
      </c>
      <c r="X68" s="116">
        <v>4284</v>
      </c>
      <c r="Y68" s="116">
        <v>4470</v>
      </c>
      <c r="Z68" s="116">
        <v>4580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3693</v>
      </c>
      <c r="X69" s="116">
        <v>3834</v>
      </c>
      <c r="Y69" s="116">
        <v>4156</v>
      </c>
      <c r="Z69" s="116">
        <v>4491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4122</v>
      </c>
      <c r="X70" s="116">
        <v>4119</v>
      </c>
      <c r="Y70" s="116">
        <v>4076</v>
      </c>
      <c r="Z70" s="116">
        <v>4154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4660</v>
      </c>
      <c r="X71" s="116">
        <v>4830</v>
      </c>
      <c r="Y71" s="116">
        <v>4788</v>
      </c>
      <c r="Z71" s="116">
        <v>4822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4608</v>
      </c>
      <c r="X72" s="116">
        <v>4504</v>
      </c>
      <c r="Y72" s="116">
        <v>4484</v>
      </c>
      <c r="Z72" s="116">
        <v>4615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3680</v>
      </c>
      <c r="X73" s="116">
        <v>3766</v>
      </c>
      <c r="Y73" s="116">
        <v>3915</v>
      </c>
      <c r="Z73" s="116">
        <v>4053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2624</v>
      </c>
      <c r="X74" s="116">
        <v>2609</v>
      </c>
      <c r="Y74" s="116">
        <v>2613</v>
      </c>
      <c r="Z74" s="116">
        <v>2780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1471</v>
      </c>
      <c r="X75" s="116">
        <v>1417</v>
      </c>
      <c r="Y75" s="116">
        <v>1446</v>
      </c>
      <c r="Z75" s="116">
        <v>1459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689</v>
      </c>
      <c r="X76" s="116">
        <v>795</v>
      </c>
      <c r="Y76" s="116">
        <v>793</v>
      </c>
      <c r="Z76" s="116">
        <v>801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362</v>
      </c>
      <c r="X77" s="116">
        <v>343</v>
      </c>
      <c r="Y77" s="116">
        <v>349</v>
      </c>
      <c r="Z77" s="116">
        <v>364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210</v>
      </c>
      <c r="X78" s="116">
        <v>213</v>
      </c>
      <c r="Y78" s="116">
        <v>223</v>
      </c>
      <c r="Z78" s="116">
        <v>202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165</v>
      </c>
      <c r="X79" s="116">
        <v>148</v>
      </c>
      <c r="Y79" s="116">
        <v>164</v>
      </c>
      <c r="Z79" s="116">
        <v>159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43182</v>
      </c>
      <c r="X80" s="116">
        <v>43960</v>
      </c>
      <c r="Y80" s="116">
        <v>44924</v>
      </c>
      <c r="Z80" s="116">
        <v>46078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Manningham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5736</v>
      </c>
      <c r="X83" s="116">
        <v>5897</v>
      </c>
      <c r="Y83" s="116">
        <v>6005</v>
      </c>
      <c r="Z83" s="116">
        <v>6066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6998</v>
      </c>
      <c r="X84" s="116">
        <v>7169</v>
      </c>
      <c r="Y84" s="116">
        <v>7419</v>
      </c>
      <c r="Z84" s="116">
        <v>7782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91,523</v>
      </c>
      <c r="D85" s="100">
        <f t="shared" ref="D85:D90" si="4">AD4</f>
        <v>2.7009740114008807E-2</v>
      </c>
      <c r="E85" s="101">
        <f t="shared" ref="E85:E90" si="5">AD4</f>
        <v>2.7009740114008807E-2</v>
      </c>
      <c r="F85" s="100">
        <f t="shared" ref="F85:F90" si="6">AF4</f>
        <v>7.3848103345105498E-2</v>
      </c>
      <c r="G85" s="101">
        <f t="shared" ref="G85:G90" si="7">AF4</f>
        <v>7.3848103345105498E-2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3551</v>
      </c>
      <c r="X85" s="116">
        <v>3590</v>
      </c>
      <c r="Y85" s="116">
        <v>3688</v>
      </c>
      <c r="Z85" s="116">
        <v>3799</v>
      </c>
    </row>
    <row r="86" spans="1:30" ht="15" customHeight="1" x14ac:dyDescent="0.25">
      <c r="A86" s="102" t="s">
        <v>4</v>
      </c>
      <c r="B86" s="51"/>
      <c r="C86" s="61" t="str">
        <f t="shared" si="3"/>
        <v>45,445</v>
      </c>
      <c r="D86" s="100">
        <f t="shared" si="4"/>
        <v>2.8353548153511987E-2</v>
      </c>
      <c r="E86" s="101">
        <f t="shared" si="5"/>
        <v>2.8353548153511987E-2</v>
      </c>
      <c r="F86" s="100">
        <f t="shared" si="6"/>
        <v>7.6028791968556053E-2</v>
      </c>
      <c r="G86" s="101">
        <f t="shared" si="7"/>
        <v>7.6028791968556053E-2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1407</v>
      </c>
      <c r="X86" s="116">
        <v>1429</v>
      </c>
      <c r="Y86" s="116">
        <v>1529</v>
      </c>
      <c r="Z86" s="116">
        <v>1587</v>
      </c>
    </row>
    <row r="87" spans="1:30" ht="15" customHeight="1" x14ac:dyDescent="0.25">
      <c r="A87" s="102" t="s">
        <v>5</v>
      </c>
      <c r="B87" s="51"/>
      <c r="C87" s="61" t="str">
        <f t="shared" si="3"/>
        <v>46,076</v>
      </c>
      <c r="D87" s="100">
        <f t="shared" si="4"/>
        <v>2.5643308699136336E-2</v>
      </c>
      <c r="E87" s="101">
        <f t="shared" si="5"/>
        <v>2.5643308699136336E-2</v>
      </c>
      <c r="F87" s="100">
        <f t="shared" si="6"/>
        <v>7.1659495290149922E-2</v>
      </c>
      <c r="G87" s="101">
        <f t="shared" si="7"/>
        <v>7.1659495290149922E-2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2216</v>
      </c>
      <c r="X87" s="116">
        <v>2293</v>
      </c>
      <c r="Y87" s="116">
        <v>2275</v>
      </c>
      <c r="Z87" s="116">
        <v>2236</v>
      </c>
    </row>
    <row r="88" spans="1:30" ht="15" customHeight="1" x14ac:dyDescent="0.25">
      <c r="A88" s="51" t="s">
        <v>6</v>
      </c>
      <c r="B88" s="51"/>
      <c r="C88" s="61" t="str">
        <f t="shared" si="3"/>
        <v>66,088</v>
      </c>
      <c r="D88" s="100">
        <f t="shared" si="4"/>
        <v>1.785026721495786E-2</v>
      </c>
      <c r="E88" s="101">
        <f t="shared" si="5"/>
        <v>1.785026721495786E-2</v>
      </c>
      <c r="F88" s="100">
        <f t="shared" si="6"/>
        <v>4.8200605877968039E-2</v>
      </c>
      <c r="G88" s="101">
        <f t="shared" si="7"/>
        <v>4.8200605877968039E-2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2172</v>
      </c>
      <c r="X88" s="116">
        <v>2205</v>
      </c>
      <c r="Y88" s="116">
        <v>2338</v>
      </c>
      <c r="Z88" s="116">
        <v>2380</v>
      </c>
    </row>
    <row r="89" spans="1:30" ht="15" customHeight="1" x14ac:dyDescent="0.25">
      <c r="A89" s="51" t="s">
        <v>102</v>
      </c>
      <c r="B89" s="51"/>
      <c r="C89" s="61" t="str">
        <f t="shared" si="3"/>
        <v>$43,921</v>
      </c>
      <c r="D89" s="100">
        <f t="shared" si="4"/>
        <v>1.5398635953700834E-2</v>
      </c>
      <c r="E89" s="101">
        <f t="shared" si="5"/>
        <v>1.5398635953700834E-2</v>
      </c>
      <c r="F89" s="100">
        <f t="shared" si="6"/>
        <v>9.3343111417132585E-2</v>
      </c>
      <c r="G89" s="101">
        <f t="shared" si="7"/>
        <v>9.3343111417132585E-2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997</v>
      </c>
      <c r="X89" s="116">
        <v>1014</v>
      </c>
      <c r="Y89" s="116">
        <v>1044</v>
      </c>
      <c r="Z89" s="116">
        <v>1040</v>
      </c>
    </row>
    <row r="90" spans="1:30" ht="15" customHeight="1" x14ac:dyDescent="0.25">
      <c r="A90" s="51" t="s">
        <v>7</v>
      </c>
      <c r="B90" s="51"/>
      <c r="C90" s="61" t="str">
        <f t="shared" si="3"/>
        <v>$4,353.5 mil</v>
      </c>
      <c r="D90" s="100">
        <f t="shared" si="4"/>
        <v>4.9349120325896001E-2</v>
      </c>
      <c r="E90" s="101">
        <f t="shared" si="5"/>
        <v>4.9349120325896001E-2</v>
      </c>
      <c r="F90" s="100">
        <f t="shared" si="6"/>
        <v>0.16183805459524758</v>
      </c>
      <c r="G90" s="101">
        <f t="shared" si="7"/>
        <v>0.16183805459524758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1521</v>
      </c>
      <c r="X90" s="116">
        <v>1603</v>
      </c>
      <c r="Y90" s="116">
        <v>1714</v>
      </c>
      <c r="Z90" s="116">
        <v>1724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32005</v>
      </c>
      <c r="X91" s="116">
        <v>32380</v>
      </c>
      <c r="Y91" s="116">
        <v>32995</v>
      </c>
      <c r="Z91" s="116">
        <v>33579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3063</v>
      </c>
      <c r="X93" s="116">
        <v>3245</v>
      </c>
      <c r="Y93" s="116">
        <v>3414</v>
      </c>
      <c r="Z93" s="116">
        <v>3544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7730</v>
      </c>
      <c r="X94" s="116">
        <v>7771</v>
      </c>
      <c r="Y94" s="116">
        <v>8004</v>
      </c>
      <c r="Z94" s="116">
        <v>8269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751</v>
      </c>
      <c r="X95" s="116">
        <v>765</v>
      </c>
      <c r="Y95" s="116">
        <v>821</v>
      </c>
      <c r="Z95" s="116">
        <v>856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2689</v>
      </c>
      <c r="X96" s="116">
        <v>2833</v>
      </c>
      <c r="Y96" s="116">
        <v>3037</v>
      </c>
      <c r="Z96" s="116">
        <v>3241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6126</v>
      </c>
      <c r="X97" s="116">
        <v>6316</v>
      </c>
      <c r="Y97" s="116">
        <v>6386</v>
      </c>
      <c r="Z97" s="116">
        <v>6368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3414</v>
      </c>
      <c r="X98" s="116">
        <v>3428</v>
      </c>
      <c r="Y98" s="116">
        <v>3541</v>
      </c>
      <c r="Z98" s="116">
        <v>3600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139</v>
      </c>
      <c r="X99" s="116">
        <v>152</v>
      </c>
      <c r="Y99" s="116">
        <v>156</v>
      </c>
      <c r="Z99" s="116">
        <v>152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750</v>
      </c>
      <c r="X100" s="116">
        <v>761</v>
      </c>
      <c r="Y100" s="116">
        <v>815</v>
      </c>
      <c r="Z100" s="116">
        <v>854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31091</v>
      </c>
      <c r="X101" s="116">
        <v>31350</v>
      </c>
      <c r="Y101" s="116">
        <v>31934</v>
      </c>
      <c r="Z101" s="116">
        <v>32510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63139</v>
      </c>
      <c r="X104" s="116">
        <v>66796</v>
      </c>
      <c r="Y104" s="116">
        <v>68842</v>
      </c>
      <c r="Z104" s="116">
        <v>70364</v>
      </c>
      <c r="AB104" s="113" t="str">
        <f>TEXT(Z104,"###,###")</f>
        <v>70,364</v>
      </c>
      <c r="AD104" s="134">
        <f>Z104/($Z$4)*100</f>
        <v>76.881221113818384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13676</v>
      </c>
      <c r="X105" s="116">
        <v>12971</v>
      </c>
      <c r="Y105" s="116">
        <v>12646</v>
      </c>
      <c r="Z105" s="116">
        <v>13688</v>
      </c>
      <c r="AB105" s="113" t="str">
        <f>TEXT(Z105,"###,###")</f>
        <v>13,688</v>
      </c>
      <c r="AD105" s="134">
        <f>Z105/($Z$4)*100</f>
        <v>14.955803459239753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76815</v>
      </c>
      <c r="X106" s="124">
        <v>79767</v>
      </c>
      <c r="Y106" s="124">
        <v>81488</v>
      </c>
      <c r="Z106" s="124">
        <v>84052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14502</v>
      </c>
      <c r="X108" s="116">
        <v>15469</v>
      </c>
      <c r="Y108" s="116">
        <v>17910</v>
      </c>
      <c r="Z108" s="116">
        <v>16582</v>
      </c>
      <c r="AB108" s="113" t="str">
        <f>TEXT(Z108,"###,###")</f>
        <v>16,582</v>
      </c>
      <c r="AD108" s="134">
        <f>Z108/($Z$4)*100</f>
        <v>18.117850157883812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12193</v>
      </c>
      <c r="X109" s="116">
        <v>12907</v>
      </c>
      <c r="Y109" s="116">
        <v>12740</v>
      </c>
      <c r="Z109" s="116">
        <v>12777</v>
      </c>
      <c r="AB109" s="113" t="str">
        <f>TEXT(Z109,"###,###")</f>
        <v>12,777</v>
      </c>
      <c r="AD109" s="134">
        <f>Z109/($Z$4)*100</f>
        <v>13.960425248298241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16967</v>
      </c>
      <c r="X110" s="116">
        <v>17503</v>
      </c>
      <c r="Y110" s="116">
        <v>16982</v>
      </c>
      <c r="Z110" s="116">
        <v>18887</v>
      </c>
      <c r="AB110" s="113" t="str">
        <f>TEXT(Z110,"###,###")</f>
        <v>18,887</v>
      </c>
      <c r="AD110" s="134">
        <f>Z110/($Z$4)*100</f>
        <v>20.636342777225398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33153</v>
      </c>
      <c r="X111" s="116">
        <v>33888</v>
      </c>
      <c r="Y111" s="116">
        <v>33856</v>
      </c>
      <c r="Z111" s="116">
        <v>35809</v>
      </c>
      <c r="AB111" s="113" t="str">
        <f>TEXT(Z111,"###,###")</f>
        <v>35,809</v>
      </c>
      <c r="AD111" s="134">
        <f>Z111/($Z$4)*100</f>
        <v>39.125684254231174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85541</v>
      </c>
      <c r="X112" s="116">
        <v>87276</v>
      </c>
      <c r="Y112" s="116">
        <v>89116</v>
      </c>
      <c r="Z112" s="116">
        <v>91523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43.83</v>
      </c>
      <c r="W118" s="135">
        <v>44.85</v>
      </c>
      <c r="X118" s="135">
        <v>42.75</v>
      </c>
      <c r="Y118" s="135">
        <v>42.7</v>
      </c>
      <c r="Z118" s="135">
        <v>42.54</v>
      </c>
      <c r="AB118" s="113" t="str">
        <f>TEXT(Z118,"##.0")</f>
        <v>42.5</v>
      </c>
    </row>
    <row r="120" spans="19:32" x14ac:dyDescent="0.25">
      <c r="S120" s="105" t="s">
        <v>104</v>
      </c>
      <c r="T120" s="116"/>
      <c r="U120" s="116"/>
      <c r="V120" s="116">
        <v>53889</v>
      </c>
      <c r="W120" s="116">
        <v>53741</v>
      </c>
      <c r="X120" s="116">
        <v>54114</v>
      </c>
      <c r="Y120" s="116">
        <v>55018</v>
      </c>
      <c r="Z120" s="116">
        <v>55829</v>
      </c>
      <c r="AB120" s="113" t="str">
        <f>TEXT(Z120,"###,###")</f>
        <v>55,829</v>
      </c>
    </row>
    <row r="121" spans="19:32" x14ac:dyDescent="0.25">
      <c r="S121" s="105" t="s">
        <v>105</v>
      </c>
      <c r="T121" s="116"/>
      <c r="U121" s="116"/>
      <c r="V121" s="116">
        <v>5116</v>
      </c>
      <c r="W121" s="116">
        <v>5129</v>
      </c>
      <c r="X121" s="116">
        <v>5231</v>
      </c>
      <c r="Y121" s="116">
        <v>5368</v>
      </c>
      <c r="Z121" s="116">
        <v>5500</v>
      </c>
      <c r="AB121" s="113" t="str">
        <f>TEXT(Z121,"###,###")</f>
        <v>5,500</v>
      </c>
    </row>
    <row r="122" spans="19:32" x14ac:dyDescent="0.25">
      <c r="S122" s="105" t="s">
        <v>106</v>
      </c>
      <c r="T122" s="116"/>
      <c r="U122" s="116"/>
      <c r="V122" s="116">
        <v>4044</v>
      </c>
      <c r="W122" s="116">
        <v>4231</v>
      </c>
      <c r="X122" s="116">
        <v>4385</v>
      </c>
      <c r="Y122" s="116">
        <v>4545</v>
      </c>
      <c r="Z122" s="116">
        <v>4758</v>
      </c>
      <c r="AB122" s="113" t="str">
        <f>TEXT(Z122,"###,###")</f>
        <v>4,758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57933</v>
      </c>
      <c r="W124" s="116">
        <v>57972</v>
      </c>
      <c r="X124" s="116">
        <v>58499</v>
      </c>
      <c r="Y124" s="116">
        <v>59563</v>
      </c>
      <c r="Z124" s="116">
        <v>60587</v>
      </c>
      <c r="AB124" s="113" t="str">
        <f>TEXT(Z124,"###,###")</f>
        <v>60,587</v>
      </c>
      <c r="AD124" s="131">
        <f>Z124/$Z$7*100</f>
        <v>91.676249848686595</v>
      </c>
    </row>
    <row r="125" spans="19:32" x14ac:dyDescent="0.25">
      <c r="S125" s="105" t="s">
        <v>108</v>
      </c>
      <c r="T125" s="116"/>
      <c r="U125" s="116"/>
      <c r="V125" s="116">
        <v>9160</v>
      </c>
      <c r="W125" s="116">
        <v>9360</v>
      </c>
      <c r="X125" s="116">
        <v>9616</v>
      </c>
      <c r="Y125" s="116">
        <v>9913</v>
      </c>
      <c r="Z125" s="116">
        <v>10258</v>
      </c>
      <c r="AB125" s="113" t="str">
        <f>TEXT(Z125,"###,###")</f>
        <v>10,258</v>
      </c>
      <c r="AD125" s="131">
        <f>Z125/$Z$7*100</f>
        <v>15.521728604285196</v>
      </c>
    </row>
    <row r="127" spans="19:32" x14ac:dyDescent="0.25">
      <c r="S127" s="105" t="s">
        <v>109</v>
      </c>
      <c r="T127" s="116"/>
      <c r="U127" s="116"/>
      <c r="V127" s="116">
        <v>31984</v>
      </c>
      <c r="W127" s="116">
        <v>32005</v>
      </c>
      <c r="X127" s="116">
        <v>32380</v>
      </c>
      <c r="Y127" s="116">
        <v>32995</v>
      </c>
      <c r="Z127" s="116">
        <v>33573</v>
      </c>
      <c r="AB127" s="113" t="str">
        <f>TEXT(Z127,"###,###")</f>
        <v>33,573</v>
      </c>
      <c r="AD127" s="131">
        <f>Z127/$Z$7*100</f>
        <v>50.800447887664937</v>
      </c>
    </row>
    <row r="128" spans="19:32" x14ac:dyDescent="0.25">
      <c r="S128" s="105" t="s">
        <v>110</v>
      </c>
      <c r="T128" s="116"/>
      <c r="U128" s="116"/>
      <c r="V128" s="116">
        <v>31065</v>
      </c>
      <c r="W128" s="116">
        <v>31091</v>
      </c>
      <c r="X128" s="116">
        <v>31350</v>
      </c>
      <c r="Y128" s="116">
        <v>31934</v>
      </c>
      <c r="Z128" s="116">
        <v>32512</v>
      </c>
      <c r="AB128" s="113" t="str">
        <f>TEXT(Z128,"###,###")</f>
        <v>32,512</v>
      </c>
      <c r="AD128" s="131">
        <f>Z128/$Z$7*100</f>
        <v>49.195012710325628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000E3A7-8107-4B6E-8E6B-B70BBCE44D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C7DF81BB-454B-47A5-85C7-5BFC28B4CF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20745E20-2680-428D-A9D6-F8902CFAD5E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69B9046C-822C-4020-B055-9D0076EDCA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055D2-ECB1-4064-8AF0-B2AD5F000106}">
  <sheetPr codeName="Sheet10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Mansfield</v>
      </c>
      <c r="T1" s="103"/>
      <c r="U1" s="103"/>
      <c r="V1" s="103"/>
      <c r="W1" s="103"/>
      <c r="X1" s="103"/>
      <c r="Y1" s="104" t="str">
        <f>Y3</f>
        <v>8.41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155</v>
      </c>
      <c r="Y3" s="109" t="s">
        <v>247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8.41 Mansfield,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6519</v>
      </c>
      <c r="W4" s="112">
        <v>6539</v>
      </c>
      <c r="X4" s="112">
        <v>7159</v>
      </c>
      <c r="Y4" s="112">
        <v>7580</v>
      </c>
      <c r="Z4" s="112">
        <v>7433</v>
      </c>
      <c r="AB4" s="113" t="str">
        <f>TEXT(Z4,"###,###")</f>
        <v>7,433</v>
      </c>
      <c r="AD4" s="114">
        <f>Z4/Y4-1</f>
        <v>-1.9393139841688667E-2</v>
      </c>
      <c r="AF4" s="114">
        <f>Z4/V4-1</f>
        <v>0.14020555299892612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3273</v>
      </c>
      <c r="W5" s="112">
        <v>3186</v>
      </c>
      <c r="X5" s="112">
        <v>3515</v>
      </c>
      <c r="Y5" s="112">
        <v>3780</v>
      </c>
      <c r="Z5" s="112">
        <v>3589</v>
      </c>
      <c r="AB5" s="113" t="str">
        <f>TEXT(Z5,"###,###")</f>
        <v>3,589</v>
      </c>
      <c r="AD5" s="114">
        <f t="shared" ref="AD5:AD9" si="0">Z5/Y5-1</f>
        <v>-5.0529100529100535E-2</v>
      </c>
      <c r="AF5" s="114">
        <f t="shared" ref="AF5:AF9" si="1">Z5/V5-1</f>
        <v>9.6547509929728159E-2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3243</v>
      </c>
      <c r="W6" s="112">
        <v>3349</v>
      </c>
      <c r="X6" s="112">
        <v>3644</v>
      </c>
      <c r="Y6" s="112">
        <v>3802</v>
      </c>
      <c r="Z6" s="112">
        <v>3847</v>
      </c>
      <c r="AB6" s="113" t="str">
        <f>TEXT(Z6,"###,###")</f>
        <v>3,847</v>
      </c>
      <c r="AD6" s="114">
        <f t="shared" si="0"/>
        <v>1.183587585481316E-2</v>
      </c>
      <c r="AF6" s="114">
        <f t="shared" si="1"/>
        <v>0.18624730188097449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4351</v>
      </c>
      <c r="W7" s="112">
        <v>4421</v>
      </c>
      <c r="X7" s="112">
        <v>4664</v>
      </c>
      <c r="Y7" s="112">
        <v>4953</v>
      </c>
      <c r="Z7" s="112">
        <v>5006</v>
      </c>
      <c r="AB7" s="113" t="str">
        <f>TEXT(Z7,"###,###")</f>
        <v>5,006</v>
      </c>
      <c r="AD7" s="114">
        <f t="shared" si="0"/>
        <v>1.0700585503735205E-2</v>
      </c>
      <c r="AF7" s="114">
        <f t="shared" si="1"/>
        <v>0.15054010572282239</v>
      </c>
    </row>
    <row r="8" spans="1:32" ht="17.25" customHeight="1" x14ac:dyDescent="0.25">
      <c r="A8" s="68" t="s">
        <v>13</v>
      </c>
      <c r="B8" s="69"/>
      <c r="C8" s="31"/>
      <c r="D8" s="70" t="str">
        <f>AB4</f>
        <v>7,433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5,006</v>
      </c>
      <c r="P8" s="71"/>
      <c r="S8" s="111" t="s">
        <v>87</v>
      </c>
      <c r="T8" s="112"/>
      <c r="U8" s="112"/>
      <c r="V8" s="112">
        <v>26944.91</v>
      </c>
      <c r="W8" s="112">
        <v>28773.3</v>
      </c>
      <c r="X8" s="112">
        <v>28336</v>
      </c>
      <c r="Y8" s="112">
        <v>29968.48</v>
      </c>
      <c r="Z8" s="112">
        <v>30830</v>
      </c>
      <c r="AB8" s="113" t="str">
        <f>TEXT(Z8,"$###,###")</f>
        <v>$30,830</v>
      </c>
      <c r="AD8" s="114">
        <f t="shared" si="0"/>
        <v>2.8747537412641577E-2</v>
      </c>
      <c r="AF8" s="114">
        <f t="shared" si="1"/>
        <v>0.14418641591306103</v>
      </c>
    </row>
    <row r="9" spans="1:32" x14ac:dyDescent="0.25">
      <c r="A9" s="32" t="s">
        <v>15</v>
      </c>
      <c r="B9" s="75"/>
      <c r="C9" s="76"/>
      <c r="D9" s="77">
        <f>AD104</f>
        <v>69.621956141531001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50.79904115061926</v>
      </c>
      <c r="P9" s="78" t="s">
        <v>88</v>
      </c>
      <c r="S9" s="111" t="s">
        <v>7</v>
      </c>
      <c r="T9" s="112"/>
      <c r="U9" s="112"/>
      <c r="V9" s="112">
        <v>168557221</v>
      </c>
      <c r="W9" s="112">
        <v>175710079</v>
      </c>
      <c r="X9" s="112">
        <v>194988110</v>
      </c>
      <c r="Y9" s="112">
        <v>210750676</v>
      </c>
      <c r="Z9" s="112">
        <v>220115395</v>
      </c>
      <c r="AB9" s="113" t="str">
        <f>TEXT(Z9/1000000,"$#,###.0")&amp;" mil"</f>
        <v>$220.1 mil</v>
      </c>
      <c r="AD9" s="114">
        <f t="shared" si="0"/>
        <v>4.4435060317433939E-2</v>
      </c>
      <c r="AF9" s="114">
        <f t="shared" si="1"/>
        <v>0.30587935476226202</v>
      </c>
    </row>
    <row r="10" spans="1:32" x14ac:dyDescent="0.25">
      <c r="A10" s="32" t="s">
        <v>18</v>
      </c>
      <c r="B10" s="75"/>
      <c r="C10" s="76"/>
      <c r="D10" s="77">
        <f>AD105</f>
        <v>17.825911475850937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49.220934878146224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85.39752297243308</v>
      </c>
      <c r="P11" s="78" t="s">
        <v>88</v>
      </c>
      <c r="S11" s="111" t="s">
        <v>30</v>
      </c>
      <c r="T11" s="116"/>
      <c r="U11" s="116"/>
      <c r="V11" s="116">
        <v>5155</v>
      </c>
      <c r="W11" s="116">
        <v>5190</v>
      </c>
      <c r="X11" s="116">
        <v>5766</v>
      </c>
      <c r="Y11" s="116">
        <v>6115</v>
      </c>
      <c r="Z11" s="116">
        <v>6036</v>
      </c>
    </row>
    <row r="12" spans="1:32" ht="28.5" customHeight="1" x14ac:dyDescent="0.25">
      <c r="A12" s="32" t="s">
        <v>20</v>
      </c>
      <c r="B12" s="76"/>
      <c r="C12" s="76"/>
      <c r="D12" s="77">
        <f>AD108</f>
        <v>20.153370106282793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27.906512185377547</v>
      </c>
      <c r="P12" s="78" t="s">
        <v>88</v>
      </c>
      <c r="S12" s="111" t="s">
        <v>31</v>
      </c>
      <c r="T12" s="116"/>
      <c r="U12" s="116"/>
      <c r="V12" s="116">
        <v>1365</v>
      </c>
      <c r="W12" s="116">
        <v>1354</v>
      </c>
      <c r="X12" s="116">
        <v>1393</v>
      </c>
      <c r="Y12" s="116">
        <v>1464</v>
      </c>
      <c r="Z12" s="116">
        <v>1397</v>
      </c>
    </row>
    <row r="13" spans="1:32" ht="15" customHeight="1" x14ac:dyDescent="0.25">
      <c r="A13" s="32" t="s">
        <v>21</v>
      </c>
      <c r="B13" s="76"/>
      <c r="C13" s="76"/>
      <c r="D13" s="77">
        <f>AD109</f>
        <v>17.677922776806135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45.5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31.3332436432127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18.78243512974052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18.310238127270281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81.21756487025948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567</v>
      </c>
      <c r="Z15" s="116">
        <v>530</v>
      </c>
      <c r="AB15" s="121">
        <f t="shared" ref="AB15:AB34" si="2">IF(Z15="np",0,Z15/$Z$34)</f>
        <v>7.1255713901586443E-2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60</v>
      </c>
      <c r="Z16" s="116">
        <v>67</v>
      </c>
      <c r="AB16" s="121">
        <f t="shared" si="2"/>
        <v>9.0077977951062115E-3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267</v>
      </c>
      <c r="Z17" s="116">
        <v>235</v>
      </c>
      <c r="AB17" s="121">
        <f t="shared" si="2"/>
        <v>3.1594514654477011E-2</v>
      </c>
    </row>
    <row r="18" spans="1:28" x14ac:dyDescent="0.25">
      <c r="A18" s="67" t="str">
        <f>$S$1&amp;" ("&amp;$V$2&amp;" to "&amp;$Z$2&amp;")"</f>
        <v>Mansfield (2014-15 to 2018-19)</v>
      </c>
      <c r="B18" s="67"/>
      <c r="C18" s="67"/>
      <c r="D18" s="67"/>
      <c r="E18" s="67"/>
      <c r="F18" s="67"/>
      <c r="G18" s="67" t="str">
        <f>$S$1&amp;" ("&amp;$V$2&amp;" to "&amp;$Z$2&amp;")"</f>
        <v>Mansfield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33</v>
      </c>
      <c r="Z18" s="116">
        <v>35</v>
      </c>
      <c r="AB18" s="121">
        <f t="shared" si="2"/>
        <v>4.7055660123689162E-3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644</v>
      </c>
      <c r="Z19" s="116">
        <v>625</v>
      </c>
      <c r="AB19" s="121">
        <f t="shared" si="2"/>
        <v>8.4027964506587796E-2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168</v>
      </c>
      <c r="Z20" s="116">
        <v>154</v>
      </c>
      <c r="AB20" s="121">
        <f t="shared" si="2"/>
        <v>2.0704490454423231E-2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737</v>
      </c>
      <c r="Z21" s="116">
        <v>717</v>
      </c>
      <c r="AB21" s="121">
        <f t="shared" si="2"/>
        <v>9.6396880881957511E-2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699</v>
      </c>
      <c r="Z22" s="116">
        <v>687</v>
      </c>
      <c r="AB22" s="121">
        <f t="shared" si="2"/>
        <v>9.2363538585641308E-2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413</v>
      </c>
      <c r="Z23" s="116">
        <v>348</v>
      </c>
      <c r="AB23" s="121">
        <f t="shared" si="2"/>
        <v>4.6786770637268084E-2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63</v>
      </c>
      <c r="Z24" s="116">
        <v>45</v>
      </c>
      <c r="AB24" s="121">
        <f t="shared" si="2"/>
        <v>6.050013444474321E-3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160</v>
      </c>
      <c r="Z25" s="116">
        <v>193</v>
      </c>
      <c r="AB25" s="121">
        <f t="shared" si="2"/>
        <v>2.5947835439634311E-2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241</v>
      </c>
      <c r="Z26" s="116">
        <v>228</v>
      </c>
      <c r="AB26" s="121">
        <f t="shared" si="2"/>
        <v>3.0653401452003227E-2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341</v>
      </c>
      <c r="Z27" s="116">
        <v>330</v>
      </c>
      <c r="AB27" s="121">
        <f t="shared" si="2"/>
        <v>4.4366765259478351E-2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488</v>
      </c>
      <c r="Z28" s="116">
        <v>491</v>
      </c>
      <c r="AB28" s="121">
        <f t="shared" si="2"/>
        <v>6.6012368916375366E-2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292</v>
      </c>
      <c r="Z29" s="116">
        <v>523</v>
      </c>
      <c r="AB29" s="121">
        <f t="shared" si="2"/>
        <v>7.0314600699112662E-2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688</v>
      </c>
      <c r="Z30" s="116">
        <v>507</v>
      </c>
      <c r="AB30" s="121">
        <f t="shared" si="2"/>
        <v>6.8163484807744021E-2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608</v>
      </c>
      <c r="Z31" s="116">
        <v>648</v>
      </c>
      <c r="AB31" s="121">
        <f t="shared" si="2"/>
        <v>8.7120193600430218E-2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190</v>
      </c>
      <c r="Z32" s="116">
        <v>194</v>
      </c>
      <c r="AB32" s="121">
        <f t="shared" si="2"/>
        <v>2.608228018284485E-2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286</v>
      </c>
      <c r="Z33" s="116">
        <v>300</v>
      </c>
      <c r="AB33" s="121">
        <f t="shared" si="2"/>
        <v>4.0333422963162141E-2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7581</v>
      </c>
      <c r="Z34" s="124">
        <v>7438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4069</v>
      </c>
      <c r="AB37" s="136">
        <f>Z37/Z40*100</f>
        <v>81.21756487025948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941</v>
      </c>
      <c r="AB38" s="136">
        <f>Z38/Z40*100</f>
        <v>18.78243512974052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5010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125</v>
      </c>
      <c r="X45" s="116">
        <v>103</v>
      </c>
      <c r="Y45" s="116">
        <v>88</v>
      </c>
      <c r="Z45" s="116">
        <v>73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158</v>
      </c>
      <c r="X46" s="116">
        <v>195</v>
      </c>
      <c r="Y46" s="116">
        <v>248</v>
      </c>
      <c r="Z46" s="116">
        <v>261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292</v>
      </c>
      <c r="X47" s="116">
        <v>309</v>
      </c>
      <c r="Y47" s="116">
        <v>325</v>
      </c>
      <c r="Z47" s="116">
        <v>265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263</v>
      </c>
      <c r="X48" s="116">
        <v>333</v>
      </c>
      <c r="Y48" s="116">
        <v>347</v>
      </c>
      <c r="Z48" s="116">
        <v>352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Mansfield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259</v>
      </c>
      <c r="X49" s="116">
        <v>265</v>
      </c>
      <c r="Y49" s="116">
        <v>284</v>
      </c>
      <c r="Z49" s="116">
        <v>259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286</v>
      </c>
      <c r="X50" s="116">
        <v>313</v>
      </c>
      <c r="Y50" s="116">
        <v>309</v>
      </c>
      <c r="Z50" s="116">
        <v>293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281</v>
      </c>
      <c r="X51" s="116">
        <v>292</v>
      </c>
      <c r="Y51" s="116">
        <v>289</v>
      </c>
      <c r="Z51" s="116">
        <v>299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252</v>
      </c>
      <c r="X52" s="116">
        <v>305</v>
      </c>
      <c r="Y52" s="116">
        <v>323</v>
      </c>
      <c r="Z52" s="116">
        <v>320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336</v>
      </c>
      <c r="X53" s="116">
        <v>322</v>
      </c>
      <c r="Y53" s="116">
        <v>353</v>
      </c>
      <c r="Z53" s="116">
        <v>288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341</v>
      </c>
      <c r="X54" s="116">
        <v>400</v>
      </c>
      <c r="Y54" s="116">
        <v>420</v>
      </c>
      <c r="Z54" s="116">
        <v>414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277</v>
      </c>
      <c r="X55" s="116">
        <v>302</v>
      </c>
      <c r="Y55" s="116">
        <v>334</v>
      </c>
      <c r="Z55" s="116">
        <v>363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179</v>
      </c>
      <c r="X56" s="116">
        <v>214</v>
      </c>
      <c r="Y56" s="116">
        <v>224</v>
      </c>
      <c r="Z56" s="116">
        <v>217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80</v>
      </c>
      <c r="X57" s="116">
        <v>97</v>
      </c>
      <c r="Y57" s="116">
        <v>118</v>
      </c>
      <c r="Z57" s="116">
        <v>116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30</v>
      </c>
      <c r="X58" s="116">
        <v>30</v>
      </c>
      <c r="Y58" s="116">
        <v>37</v>
      </c>
      <c r="Z58" s="116">
        <v>47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15</v>
      </c>
      <c r="X59" s="116">
        <v>20</v>
      </c>
      <c r="Y59" s="116">
        <v>20</v>
      </c>
      <c r="Z59" s="116">
        <v>15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9</v>
      </c>
      <c r="X60" s="116">
        <v>13</v>
      </c>
      <c r="Y60" s="116">
        <v>16</v>
      </c>
      <c r="Z60" s="116">
        <v>13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3191</v>
      </c>
      <c r="X61" s="116">
        <v>3515</v>
      </c>
      <c r="Y61" s="116">
        <v>3776</v>
      </c>
      <c r="Z61" s="116">
        <v>3593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7</v>
      </c>
      <c r="Z63" s="116">
        <v>6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Mansfield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57</v>
      </c>
      <c r="X64" s="116">
        <v>74</v>
      </c>
      <c r="Y64" s="116">
        <v>66</v>
      </c>
      <c r="Z64" s="116">
        <v>95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206</v>
      </c>
      <c r="X65" s="116">
        <v>202</v>
      </c>
      <c r="Y65" s="116">
        <v>195</v>
      </c>
      <c r="Z65" s="116">
        <v>189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266</v>
      </c>
      <c r="X66" s="116">
        <v>297</v>
      </c>
      <c r="Y66" s="116">
        <v>315</v>
      </c>
      <c r="Z66" s="116">
        <v>339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265</v>
      </c>
      <c r="X67" s="116">
        <v>275</v>
      </c>
      <c r="Y67" s="116">
        <v>313</v>
      </c>
      <c r="Z67" s="116">
        <v>317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317</v>
      </c>
      <c r="X68" s="116">
        <v>306</v>
      </c>
      <c r="Y68" s="116">
        <v>310</v>
      </c>
      <c r="Z68" s="116">
        <v>293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282</v>
      </c>
      <c r="X69" s="116">
        <v>326</v>
      </c>
      <c r="Y69" s="116">
        <v>339</v>
      </c>
      <c r="Z69" s="116">
        <v>341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301</v>
      </c>
      <c r="X70" s="116">
        <v>327</v>
      </c>
      <c r="Y70" s="116">
        <v>337</v>
      </c>
      <c r="Z70" s="116">
        <v>322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331</v>
      </c>
      <c r="X71" s="116">
        <v>378</v>
      </c>
      <c r="Y71" s="116">
        <v>399</v>
      </c>
      <c r="Z71" s="116">
        <v>379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375</v>
      </c>
      <c r="X72" s="116">
        <v>391</v>
      </c>
      <c r="Y72" s="116">
        <v>381</v>
      </c>
      <c r="Z72" s="116">
        <v>392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424</v>
      </c>
      <c r="X73" s="116">
        <v>453</v>
      </c>
      <c r="Y73" s="116">
        <v>458</v>
      </c>
      <c r="Z73" s="116">
        <v>440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297</v>
      </c>
      <c r="X74" s="116">
        <v>344</v>
      </c>
      <c r="Y74" s="116">
        <v>352</v>
      </c>
      <c r="Z74" s="116">
        <v>415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126</v>
      </c>
      <c r="X75" s="116">
        <v>146</v>
      </c>
      <c r="Y75" s="116">
        <v>160</v>
      </c>
      <c r="Z75" s="116">
        <v>170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40</v>
      </c>
      <c r="X76" s="116">
        <v>59</v>
      </c>
      <c r="Y76" s="116">
        <v>86</v>
      </c>
      <c r="Z76" s="116">
        <v>85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41</v>
      </c>
      <c r="X77" s="116">
        <v>34</v>
      </c>
      <c r="Y77" s="116">
        <v>28</v>
      </c>
      <c r="Z77" s="116">
        <v>24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9</v>
      </c>
      <c r="X78" s="116">
        <v>13</v>
      </c>
      <c r="Y78" s="116">
        <v>16</v>
      </c>
      <c r="Z78" s="116">
        <v>25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15</v>
      </c>
      <c r="X79" s="116">
        <v>15</v>
      </c>
      <c r="Y79" s="116">
        <v>12</v>
      </c>
      <c r="Z79" s="116">
        <v>10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3354</v>
      </c>
      <c r="X80" s="116">
        <v>3644</v>
      </c>
      <c r="Y80" s="116">
        <v>3803</v>
      </c>
      <c r="Z80" s="116">
        <v>3847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Mansfield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242</v>
      </c>
      <c r="X83" s="116">
        <v>270</v>
      </c>
      <c r="Y83" s="116">
        <v>295</v>
      </c>
      <c r="Z83" s="116">
        <v>294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192</v>
      </c>
      <c r="X84" s="116">
        <v>203</v>
      </c>
      <c r="Y84" s="116">
        <v>214</v>
      </c>
      <c r="Z84" s="116">
        <v>217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7,433</v>
      </c>
      <c r="D85" s="100">
        <f t="shared" ref="D85:D90" si="4">AD4</f>
        <v>-1.9393139841688667E-2</v>
      </c>
      <c r="E85" s="101">
        <f t="shared" ref="E85:E90" si="5">AD4</f>
        <v>-1.9393139841688667E-2</v>
      </c>
      <c r="F85" s="100">
        <f t="shared" ref="F85:F90" si="6">AF4</f>
        <v>0.14020555299892612</v>
      </c>
      <c r="G85" s="101">
        <f t="shared" ref="G85:G90" si="7">AF4</f>
        <v>0.14020555299892612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401</v>
      </c>
      <c r="X85" s="116">
        <v>410</v>
      </c>
      <c r="Y85" s="116">
        <v>440</v>
      </c>
      <c r="Z85" s="116">
        <v>473</v>
      </c>
    </row>
    <row r="86" spans="1:30" ht="15" customHeight="1" x14ac:dyDescent="0.25">
      <c r="A86" s="102" t="s">
        <v>4</v>
      </c>
      <c r="B86" s="51"/>
      <c r="C86" s="61" t="str">
        <f t="shared" si="3"/>
        <v>3,589</v>
      </c>
      <c r="D86" s="100">
        <f t="shared" si="4"/>
        <v>-5.0529100529100535E-2</v>
      </c>
      <c r="E86" s="101">
        <f t="shared" si="5"/>
        <v>-5.0529100529100535E-2</v>
      </c>
      <c r="F86" s="100">
        <f t="shared" si="6"/>
        <v>9.6547509929728159E-2</v>
      </c>
      <c r="G86" s="101">
        <f t="shared" si="7"/>
        <v>9.6547509929728159E-2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142</v>
      </c>
      <c r="X86" s="116">
        <v>156</v>
      </c>
      <c r="Y86" s="116">
        <v>162</v>
      </c>
      <c r="Z86" s="116">
        <v>167</v>
      </c>
    </row>
    <row r="87" spans="1:30" ht="15" customHeight="1" x14ac:dyDescent="0.25">
      <c r="A87" s="102" t="s">
        <v>5</v>
      </c>
      <c r="B87" s="51"/>
      <c r="C87" s="61" t="str">
        <f t="shared" si="3"/>
        <v>3,847</v>
      </c>
      <c r="D87" s="100">
        <f t="shared" si="4"/>
        <v>1.183587585481316E-2</v>
      </c>
      <c r="E87" s="101">
        <f t="shared" si="5"/>
        <v>1.183587585481316E-2</v>
      </c>
      <c r="F87" s="100">
        <f t="shared" si="6"/>
        <v>0.18624730188097449</v>
      </c>
      <c r="G87" s="101">
        <f t="shared" si="7"/>
        <v>0.18624730188097449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58</v>
      </c>
      <c r="X87" s="116">
        <v>61</v>
      </c>
      <c r="Y87" s="116">
        <v>52</v>
      </c>
      <c r="Z87" s="116">
        <v>63</v>
      </c>
    </row>
    <row r="88" spans="1:30" ht="15" customHeight="1" x14ac:dyDescent="0.25">
      <c r="A88" s="51" t="s">
        <v>6</v>
      </c>
      <c r="B88" s="51"/>
      <c r="C88" s="61" t="str">
        <f t="shared" si="3"/>
        <v>5,006</v>
      </c>
      <c r="D88" s="100">
        <f t="shared" si="4"/>
        <v>1.0700585503735205E-2</v>
      </c>
      <c r="E88" s="101">
        <f t="shared" si="5"/>
        <v>1.0700585503735205E-2</v>
      </c>
      <c r="F88" s="100">
        <f t="shared" si="6"/>
        <v>0.15054010572282239</v>
      </c>
      <c r="G88" s="101">
        <f t="shared" si="7"/>
        <v>0.15054010572282239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118</v>
      </c>
      <c r="X88" s="116">
        <v>123</v>
      </c>
      <c r="Y88" s="116">
        <v>126</v>
      </c>
      <c r="Z88" s="116">
        <v>138</v>
      </c>
    </row>
    <row r="89" spans="1:30" ht="15" customHeight="1" x14ac:dyDescent="0.25">
      <c r="A89" s="51" t="s">
        <v>102</v>
      </c>
      <c r="B89" s="51"/>
      <c r="C89" s="61" t="str">
        <f t="shared" si="3"/>
        <v>$30,830</v>
      </c>
      <c r="D89" s="100">
        <f t="shared" si="4"/>
        <v>2.8747537412641577E-2</v>
      </c>
      <c r="E89" s="101">
        <f t="shared" si="5"/>
        <v>2.8747537412641577E-2</v>
      </c>
      <c r="F89" s="100">
        <f t="shared" si="6"/>
        <v>0.14418641591306103</v>
      </c>
      <c r="G89" s="101">
        <f t="shared" si="7"/>
        <v>0.14418641591306103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172</v>
      </c>
      <c r="X89" s="116">
        <v>186</v>
      </c>
      <c r="Y89" s="116">
        <v>214</v>
      </c>
      <c r="Z89" s="116">
        <v>209</v>
      </c>
    </row>
    <row r="90" spans="1:30" ht="15" customHeight="1" x14ac:dyDescent="0.25">
      <c r="A90" s="51" t="s">
        <v>7</v>
      </c>
      <c r="B90" s="51"/>
      <c r="C90" s="61" t="str">
        <f t="shared" si="3"/>
        <v>$220.1 mil</v>
      </c>
      <c r="D90" s="100">
        <f t="shared" si="4"/>
        <v>4.4435060317433939E-2</v>
      </c>
      <c r="E90" s="101">
        <f t="shared" si="5"/>
        <v>4.4435060317433939E-2</v>
      </c>
      <c r="F90" s="100">
        <f t="shared" si="6"/>
        <v>0.30587935476226202</v>
      </c>
      <c r="G90" s="101">
        <f t="shared" si="7"/>
        <v>0.30587935476226202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219</v>
      </c>
      <c r="X90" s="116">
        <v>244</v>
      </c>
      <c r="Y90" s="116">
        <v>259</v>
      </c>
      <c r="Z90" s="116">
        <v>247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2252</v>
      </c>
      <c r="X91" s="116">
        <v>2385</v>
      </c>
      <c r="Y91" s="116">
        <v>2550</v>
      </c>
      <c r="Z91" s="116">
        <v>2545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150</v>
      </c>
      <c r="X93" s="116">
        <v>174</v>
      </c>
      <c r="Y93" s="116">
        <v>169</v>
      </c>
      <c r="Z93" s="116">
        <v>177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410</v>
      </c>
      <c r="X94" s="116">
        <v>436</v>
      </c>
      <c r="Y94" s="116">
        <v>457</v>
      </c>
      <c r="Z94" s="116">
        <v>460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82</v>
      </c>
      <c r="X95" s="116">
        <v>77</v>
      </c>
      <c r="Y95" s="116">
        <v>77</v>
      </c>
      <c r="Z95" s="116">
        <v>81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263</v>
      </c>
      <c r="X96" s="116">
        <v>282</v>
      </c>
      <c r="Y96" s="116">
        <v>319</v>
      </c>
      <c r="Z96" s="116">
        <v>345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314</v>
      </c>
      <c r="X97" s="116">
        <v>347</v>
      </c>
      <c r="Y97" s="116">
        <v>341</v>
      </c>
      <c r="Z97" s="116">
        <v>377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264</v>
      </c>
      <c r="X98" s="116">
        <v>257</v>
      </c>
      <c r="Y98" s="116">
        <v>284</v>
      </c>
      <c r="Z98" s="116">
        <v>291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11</v>
      </c>
      <c r="X99" s="116">
        <v>13</v>
      </c>
      <c r="Y99" s="116">
        <v>15</v>
      </c>
      <c r="Z99" s="116">
        <v>25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169</v>
      </c>
      <c r="X100" s="116">
        <v>187</v>
      </c>
      <c r="Y100" s="116">
        <v>197</v>
      </c>
      <c r="Z100" s="116">
        <v>200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2167</v>
      </c>
      <c r="X101" s="116">
        <v>2279</v>
      </c>
      <c r="Y101" s="116">
        <v>2402</v>
      </c>
      <c r="Z101" s="116">
        <v>2466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4306</v>
      </c>
      <c r="X104" s="116">
        <v>4948</v>
      </c>
      <c r="Y104" s="116">
        <v>5306</v>
      </c>
      <c r="Z104" s="116">
        <v>5175</v>
      </c>
      <c r="AB104" s="113" t="str">
        <f>TEXT(Z104,"###,###")</f>
        <v>5,175</v>
      </c>
      <c r="AD104" s="134">
        <f>Z104/($Z$4)*100</f>
        <v>69.621956141531001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1157</v>
      </c>
      <c r="X105" s="116">
        <v>1243</v>
      </c>
      <c r="Y105" s="116">
        <v>1224</v>
      </c>
      <c r="Z105" s="116">
        <v>1325</v>
      </c>
      <c r="AB105" s="113" t="str">
        <f>TEXT(Z105,"###,###")</f>
        <v>1,325</v>
      </c>
      <c r="AD105" s="134">
        <f>Z105/($Z$4)*100</f>
        <v>17.825911475850937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5463</v>
      </c>
      <c r="X106" s="124">
        <v>6191</v>
      </c>
      <c r="Y106" s="124">
        <v>6530</v>
      </c>
      <c r="Z106" s="124">
        <v>6500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1457</v>
      </c>
      <c r="X108" s="116">
        <v>1555</v>
      </c>
      <c r="Y108" s="116">
        <v>1708</v>
      </c>
      <c r="Z108" s="116">
        <v>1498</v>
      </c>
      <c r="AB108" s="113" t="str">
        <f>TEXT(Z108,"###,###")</f>
        <v>1,498</v>
      </c>
      <c r="AD108" s="134">
        <f>Z108/($Z$4)*100</f>
        <v>20.153370106282793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1060</v>
      </c>
      <c r="X109" s="116">
        <v>1326</v>
      </c>
      <c r="Y109" s="116">
        <v>1349</v>
      </c>
      <c r="Z109" s="116">
        <v>1314</v>
      </c>
      <c r="AB109" s="113" t="str">
        <f>TEXT(Z109,"###,###")</f>
        <v>1,314</v>
      </c>
      <c r="AD109" s="134">
        <f>Z109/($Z$4)*100</f>
        <v>17.677922776806135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1768</v>
      </c>
      <c r="X110" s="116">
        <v>2006</v>
      </c>
      <c r="Y110" s="116">
        <v>2156</v>
      </c>
      <c r="Z110" s="116">
        <v>2329</v>
      </c>
      <c r="AB110" s="113" t="str">
        <f>TEXT(Z110,"###,###")</f>
        <v>2,329</v>
      </c>
      <c r="AD110" s="134">
        <f>Z110/($Z$4)*100</f>
        <v>31.3332436432127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1179</v>
      </c>
      <c r="X111" s="116">
        <v>1304</v>
      </c>
      <c r="Y111" s="116">
        <v>1311</v>
      </c>
      <c r="Z111" s="116">
        <v>1361</v>
      </c>
      <c r="AB111" s="113" t="str">
        <f>TEXT(Z111,"###,###")</f>
        <v>1,361</v>
      </c>
      <c r="AD111" s="134">
        <f>Z111/($Z$4)*100</f>
        <v>18.310238127270281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6541</v>
      </c>
      <c r="X112" s="116">
        <v>7159</v>
      </c>
      <c r="Y112" s="116">
        <v>7579</v>
      </c>
      <c r="Z112" s="116">
        <v>7437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42.93</v>
      </c>
      <c r="W118" s="135">
        <v>43.92</v>
      </c>
      <c r="X118" s="135">
        <v>45.35</v>
      </c>
      <c r="Y118" s="135">
        <v>45.49</v>
      </c>
      <c r="Z118" s="135">
        <v>45.46</v>
      </c>
      <c r="AB118" s="113" t="str">
        <f>TEXT(Z118,"##.0")</f>
        <v>45.5</v>
      </c>
    </row>
    <row r="120" spans="19:32" x14ac:dyDescent="0.25">
      <c r="S120" s="105" t="s">
        <v>104</v>
      </c>
      <c r="T120" s="116"/>
      <c r="U120" s="116"/>
      <c r="V120" s="116">
        <v>2988</v>
      </c>
      <c r="W120" s="116">
        <v>3069</v>
      </c>
      <c r="X120" s="116">
        <v>3271</v>
      </c>
      <c r="Y120" s="116">
        <v>3493</v>
      </c>
      <c r="Z120" s="116">
        <v>3613</v>
      </c>
      <c r="AB120" s="113" t="str">
        <f>TEXT(Z120,"###,###")</f>
        <v>3,613</v>
      </c>
    </row>
    <row r="121" spans="19:32" x14ac:dyDescent="0.25">
      <c r="S121" s="105" t="s">
        <v>105</v>
      </c>
      <c r="T121" s="116"/>
      <c r="U121" s="116"/>
      <c r="V121" s="116">
        <v>746</v>
      </c>
      <c r="W121" s="116">
        <v>744</v>
      </c>
      <c r="X121" s="116">
        <v>751</v>
      </c>
      <c r="Y121" s="116">
        <v>795</v>
      </c>
      <c r="Z121" s="116">
        <v>735</v>
      </c>
      <c r="AB121" s="113" t="str">
        <f>TEXT(Z121,"###,###")</f>
        <v>735</v>
      </c>
    </row>
    <row r="122" spans="19:32" x14ac:dyDescent="0.25">
      <c r="S122" s="105" t="s">
        <v>106</v>
      </c>
      <c r="T122" s="116"/>
      <c r="U122" s="116"/>
      <c r="V122" s="116">
        <v>614</v>
      </c>
      <c r="W122" s="116">
        <v>611</v>
      </c>
      <c r="X122" s="116">
        <v>642</v>
      </c>
      <c r="Y122" s="116">
        <v>671</v>
      </c>
      <c r="Z122" s="116">
        <v>662</v>
      </c>
      <c r="AB122" s="113" t="str">
        <f>TEXT(Z122,"###,###")</f>
        <v>662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3602</v>
      </c>
      <c r="W124" s="116">
        <v>3680</v>
      </c>
      <c r="X124" s="116">
        <v>3913</v>
      </c>
      <c r="Y124" s="116">
        <v>4164</v>
      </c>
      <c r="Z124" s="116">
        <v>4275</v>
      </c>
      <c r="AB124" s="113" t="str">
        <f>TEXT(Z124,"###,###")</f>
        <v>4,275</v>
      </c>
      <c r="AD124" s="131">
        <f>Z124/$Z$7*100</f>
        <v>85.39752297243308</v>
      </c>
    </row>
    <row r="125" spans="19:32" x14ac:dyDescent="0.25">
      <c r="S125" s="105" t="s">
        <v>108</v>
      </c>
      <c r="T125" s="116"/>
      <c r="U125" s="116"/>
      <c r="V125" s="116">
        <v>1360</v>
      </c>
      <c r="W125" s="116">
        <v>1355</v>
      </c>
      <c r="X125" s="116">
        <v>1393</v>
      </c>
      <c r="Y125" s="116">
        <v>1466</v>
      </c>
      <c r="Z125" s="116">
        <v>1397</v>
      </c>
      <c r="AB125" s="113" t="str">
        <f>TEXT(Z125,"###,###")</f>
        <v>1,397</v>
      </c>
      <c r="AD125" s="131">
        <f>Z125/$Z$7*100</f>
        <v>27.906512185377547</v>
      </c>
    </row>
    <row r="127" spans="19:32" x14ac:dyDescent="0.25">
      <c r="S127" s="105" t="s">
        <v>109</v>
      </c>
      <c r="T127" s="116"/>
      <c r="U127" s="116"/>
      <c r="V127" s="116">
        <v>2232</v>
      </c>
      <c r="W127" s="116">
        <v>2251</v>
      </c>
      <c r="X127" s="116">
        <v>2385</v>
      </c>
      <c r="Y127" s="116">
        <v>2553</v>
      </c>
      <c r="Z127" s="116">
        <v>2543</v>
      </c>
      <c r="AB127" s="113" t="str">
        <f>TEXT(Z127,"###,###")</f>
        <v>2,543</v>
      </c>
      <c r="AD127" s="131">
        <f>Z127/$Z$7*100</f>
        <v>50.79904115061926</v>
      </c>
    </row>
    <row r="128" spans="19:32" x14ac:dyDescent="0.25">
      <c r="S128" s="105" t="s">
        <v>110</v>
      </c>
      <c r="T128" s="116"/>
      <c r="U128" s="116"/>
      <c r="V128" s="116">
        <v>2119</v>
      </c>
      <c r="W128" s="116">
        <v>2167</v>
      </c>
      <c r="X128" s="116">
        <v>2279</v>
      </c>
      <c r="Y128" s="116">
        <v>2401</v>
      </c>
      <c r="Z128" s="116">
        <v>2464</v>
      </c>
      <c r="AB128" s="113" t="str">
        <f>TEXT(Z128,"###,###")</f>
        <v>2,464</v>
      </c>
      <c r="AD128" s="131">
        <f>Z128/$Z$7*100</f>
        <v>49.220934878146224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403AE20-D37F-4B63-ABD6-C520B9AE8B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E2C3BB06-207F-4834-9DDD-79668F0D439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474B0699-EF2E-45C5-9E4C-24F0570E8D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138A915D-9094-4E2D-A8DA-CE75353BDB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84DFF-A5DE-40CB-96B3-CA6C0EB207BF}">
  <sheetPr codeName="Sheet10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Maribyrnong</v>
      </c>
      <c r="T1" s="103"/>
      <c r="U1" s="103"/>
      <c r="V1" s="103"/>
      <c r="W1" s="103"/>
      <c r="X1" s="103"/>
      <c r="Y1" s="104" t="str">
        <f>Y3</f>
        <v>8.42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156</v>
      </c>
      <c r="Y3" s="109" t="s">
        <v>248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8.42 Maribyrnong,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69641</v>
      </c>
      <c r="W4" s="112">
        <v>72974</v>
      </c>
      <c r="X4" s="112">
        <v>77494</v>
      </c>
      <c r="Y4" s="112">
        <v>80857</v>
      </c>
      <c r="Z4" s="112">
        <v>83682</v>
      </c>
      <c r="AB4" s="113" t="str">
        <f>TEXT(Z4,"###,###")</f>
        <v>83,682</v>
      </c>
      <c r="AD4" s="114">
        <f>Z4/Y4-1</f>
        <v>3.4938224272480944E-2</v>
      </c>
      <c r="AF4" s="114">
        <f>Z4/V4-1</f>
        <v>0.20161973550063905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37270</v>
      </c>
      <c r="W5" s="112">
        <v>39090</v>
      </c>
      <c r="X5" s="112">
        <v>41553</v>
      </c>
      <c r="Y5" s="112">
        <v>43317</v>
      </c>
      <c r="Z5" s="112">
        <v>44457</v>
      </c>
      <c r="AB5" s="113" t="str">
        <f>TEXT(Z5,"###,###")</f>
        <v>44,457</v>
      </c>
      <c r="AD5" s="114">
        <f t="shared" ref="AD5:AD9" si="0">Z5/Y5-1</f>
        <v>2.631761202299332E-2</v>
      </c>
      <c r="AF5" s="114">
        <f t="shared" ref="AF5:AF9" si="1">Z5/V5-1</f>
        <v>0.19283606117520802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32371</v>
      </c>
      <c r="W6" s="112">
        <v>33884</v>
      </c>
      <c r="X6" s="112">
        <v>35941</v>
      </c>
      <c r="Y6" s="112">
        <v>37540</v>
      </c>
      <c r="Z6" s="112">
        <v>39225</v>
      </c>
      <c r="AB6" s="113" t="str">
        <f>TEXT(Z6,"###,###")</f>
        <v>39,225</v>
      </c>
      <c r="AD6" s="114">
        <f t="shared" si="0"/>
        <v>4.4885455514118267E-2</v>
      </c>
      <c r="AF6" s="114">
        <f t="shared" si="1"/>
        <v>0.2117327237342066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48226</v>
      </c>
      <c r="W7" s="112">
        <v>50254</v>
      </c>
      <c r="X7" s="112">
        <v>52508</v>
      </c>
      <c r="Y7" s="112">
        <v>54281</v>
      </c>
      <c r="Z7" s="112">
        <v>55781</v>
      </c>
      <c r="AB7" s="113" t="str">
        <f>TEXT(Z7,"###,###")</f>
        <v>55,781</v>
      </c>
      <c r="AD7" s="114">
        <f t="shared" si="0"/>
        <v>2.763397874025908E-2</v>
      </c>
      <c r="AF7" s="114">
        <f t="shared" si="1"/>
        <v>0.15665823414755531</v>
      </c>
    </row>
    <row r="8" spans="1:32" ht="17.25" customHeight="1" x14ac:dyDescent="0.25">
      <c r="A8" s="68" t="s">
        <v>13</v>
      </c>
      <c r="B8" s="69"/>
      <c r="C8" s="31"/>
      <c r="D8" s="70" t="str">
        <f>AB4</f>
        <v>83,682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55,781</v>
      </c>
      <c r="P8" s="71"/>
      <c r="S8" s="111" t="s">
        <v>87</v>
      </c>
      <c r="T8" s="112"/>
      <c r="U8" s="112"/>
      <c r="V8" s="112">
        <v>41538</v>
      </c>
      <c r="W8" s="112">
        <v>42666.27</v>
      </c>
      <c r="X8" s="112">
        <v>43629.62</v>
      </c>
      <c r="Y8" s="112">
        <v>44921.5</v>
      </c>
      <c r="Z8" s="112">
        <v>45716.5</v>
      </c>
      <c r="AB8" s="113" t="str">
        <f>TEXT(Z8,"$###,###")</f>
        <v>$45,717</v>
      </c>
      <c r="AD8" s="114">
        <f t="shared" si="0"/>
        <v>1.7697539040326005E-2</v>
      </c>
      <c r="AF8" s="114">
        <f t="shared" si="1"/>
        <v>0.10059463623669895</v>
      </c>
    </row>
    <row r="9" spans="1:32" x14ac:dyDescent="0.25">
      <c r="A9" s="32" t="s">
        <v>15</v>
      </c>
      <c r="B9" s="75"/>
      <c r="C9" s="76"/>
      <c r="D9" s="77">
        <f>AD104</f>
        <v>76.900647690064773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53.297717860920393</v>
      </c>
      <c r="P9" s="78" t="s">
        <v>88</v>
      </c>
      <c r="S9" s="111" t="s">
        <v>7</v>
      </c>
      <c r="T9" s="112"/>
      <c r="U9" s="112"/>
      <c r="V9" s="112">
        <v>2657491203</v>
      </c>
      <c r="W9" s="112">
        <v>2858114248</v>
      </c>
      <c r="X9" s="112">
        <v>3089657004</v>
      </c>
      <c r="Y9" s="112">
        <v>3344952785</v>
      </c>
      <c r="Z9" s="112">
        <v>3587076540</v>
      </c>
      <c r="AB9" s="113" t="str">
        <f>TEXT(Z9/1000000,"$#,###.0")&amp;" mil"</f>
        <v>$3,587.1 mil</v>
      </c>
      <c r="AD9" s="114">
        <f t="shared" si="0"/>
        <v>7.2384804977150052E-2</v>
      </c>
      <c r="AF9" s="114">
        <f t="shared" si="1"/>
        <v>0.34979808623660014</v>
      </c>
    </row>
    <row r="10" spans="1:32" x14ac:dyDescent="0.25">
      <c r="A10" s="32" t="s">
        <v>18</v>
      </c>
      <c r="B10" s="75"/>
      <c r="C10" s="76"/>
      <c r="D10" s="77">
        <f>AD105</f>
        <v>16.146841614684163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46.709453039565446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94.345744966924215</v>
      </c>
      <c r="P11" s="78" t="s">
        <v>88</v>
      </c>
      <c r="S11" s="111" t="s">
        <v>30</v>
      </c>
      <c r="T11" s="116"/>
      <c r="U11" s="116"/>
      <c r="V11" s="116">
        <v>63487</v>
      </c>
      <c r="W11" s="116">
        <v>66201</v>
      </c>
      <c r="X11" s="116">
        <v>70369</v>
      </c>
      <c r="Y11" s="116">
        <v>73150</v>
      </c>
      <c r="Z11" s="116">
        <v>75424</v>
      </c>
    </row>
    <row r="12" spans="1:32" ht="28.5" customHeight="1" x14ac:dyDescent="0.25">
      <c r="A12" s="32" t="s">
        <v>20</v>
      </c>
      <c r="B12" s="76"/>
      <c r="C12" s="76"/>
      <c r="D12" s="77">
        <f>AD108</f>
        <v>13.539351353935135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14.804324052992953</v>
      </c>
      <c r="P12" s="78" t="s">
        <v>88</v>
      </c>
      <c r="S12" s="111" t="s">
        <v>31</v>
      </c>
      <c r="T12" s="116"/>
      <c r="U12" s="116"/>
      <c r="V12" s="116">
        <v>6156</v>
      </c>
      <c r="W12" s="116">
        <v>6771</v>
      </c>
      <c r="X12" s="116">
        <v>7125</v>
      </c>
      <c r="Y12" s="116">
        <v>7704</v>
      </c>
      <c r="Z12" s="116">
        <v>8260</v>
      </c>
    </row>
    <row r="13" spans="1:32" ht="15" customHeight="1" x14ac:dyDescent="0.25">
      <c r="A13" s="32" t="s">
        <v>21</v>
      </c>
      <c r="B13" s="76"/>
      <c r="C13" s="76"/>
      <c r="D13" s="77">
        <f>AD109</f>
        <v>11.97031619703162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37.5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22.700222270022227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19.044887422916965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44.844769484476949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80.955112577083028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449</v>
      </c>
      <c r="Z15" s="116">
        <v>429</v>
      </c>
      <c r="AB15" s="121">
        <f t="shared" ref="AB15:AB34" si="2">IF(Z15="np",0,Z15/$Z$34)</f>
        <v>5.1269181127204929E-3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80</v>
      </c>
      <c r="Z16" s="116">
        <v>100</v>
      </c>
      <c r="AB16" s="121">
        <f t="shared" si="2"/>
        <v>1.1950858071609542E-3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3717</v>
      </c>
      <c r="Z17" s="116">
        <v>3773</v>
      </c>
      <c r="AB17" s="121">
        <f t="shared" si="2"/>
        <v>4.5090587504182801E-2</v>
      </c>
    </row>
    <row r="18" spans="1:28" x14ac:dyDescent="0.25">
      <c r="A18" s="67" t="str">
        <f>$S$1&amp;" ("&amp;$V$2&amp;" to "&amp;$Z$2&amp;")"</f>
        <v>Maribyrnong (2014-15 to 2018-19)</v>
      </c>
      <c r="B18" s="67"/>
      <c r="C18" s="67"/>
      <c r="D18" s="67"/>
      <c r="E18" s="67"/>
      <c r="F18" s="67"/>
      <c r="G18" s="67" t="str">
        <f>$S$1&amp;" ("&amp;$V$2&amp;" to "&amp;$Z$2&amp;")"</f>
        <v>Maribyrnong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547</v>
      </c>
      <c r="Z18" s="116">
        <v>643</v>
      </c>
      <c r="AB18" s="121">
        <f t="shared" si="2"/>
        <v>7.6844017400449355E-3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3235</v>
      </c>
      <c r="Z19" s="116">
        <v>3437</v>
      </c>
      <c r="AB19" s="121">
        <f t="shared" si="2"/>
        <v>4.1075099192121996E-2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3052</v>
      </c>
      <c r="Z20" s="116">
        <v>2858</v>
      </c>
      <c r="AB20" s="121">
        <f t="shared" si="2"/>
        <v>3.4155552368660066E-2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6958</v>
      </c>
      <c r="Z21" s="116">
        <v>6874</v>
      </c>
      <c r="AB21" s="121">
        <f t="shared" si="2"/>
        <v>8.2150198384243991E-2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7181</v>
      </c>
      <c r="Z22" s="116">
        <v>7367</v>
      </c>
      <c r="AB22" s="121">
        <f t="shared" si="2"/>
        <v>8.8041971413547498E-2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3412</v>
      </c>
      <c r="Z23" s="116">
        <v>3605</v>
      </c>
      <c r="AB23" s="121">
        <f t="shared" si="2"/>
        <v>4.3082843348152398E-2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2233</v>
      </c>
      <c r="Z24" s="116">
        <v>2382</v>
      </c>
      <c r="AB24" s="121">
        <f t="shared" si="2"/>
        <v>2.8466943926573927E-2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3590</v>
      </c>
      <c r="Z25" s="116">
        <v>3842</v>
      </c>
      <c r="AB25" s="121">
        <f t="shared" si="2"/>
        <v>4.591519671112386E-2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1471</v>
      </c>
      <c r="Z26" s="116">
        <v>1423</v>
      </c>
      <c r="AB26" s="121">
        <f t="shared" si="2"/>
        <v>1.7006071035900377E-2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8106</v>
      </c>
      <c r="Z27" s="116">
        <v>8478</v>
      </c>
      <c r="AB27" s="121">
        <f t="shared" si="2"/>
        <v>0.10131937473110569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10575</v>
      </c>
      <c r="Z28" s="116">
        <v>10905</v>
      </c>
      <c r="AB28" s="121">
        <f t="shared" si="2"/>
        <v>0.13032410727090205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3935</v>
      </c>
      <c r="Z29" s="116">
        <v>6108</v>
      </c>
      <c r="AB29" s="121">
        <f t="shared" si="2"/>
        <v>7.2995841101391082E-2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6470</v>
      </c>
      <c r="Z30" s="116">
        <v>5157</v>
      </c>
      <c r="AB30" s="121">
        <f t="shared" si="2"/>
        <v>6.1630575075290406E-2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7448</v>
      </c>
      <c r="Z31" s="116">
        <v>8066</v>
      </c>
      <c r="AB31" s="121">
        <f t="shared" si="2"/>
        <v>9.6395621205602564E-2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2680</v>
      </c>
      <c r="Z32" s="116">
        <v>2883</v>
      </c>
      <c r="AB32" s="121">
        <f t="shared" si="2"/>
        <v>3.4454323820450307E-2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2818</v>
      </c>
      <c r="Z33" s="116">
        <v>3034</v>
      </c>
      <c r="AB33" s="121">
        <f t="shared" si="2"/>
        <v>3.6258903389263346E-2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80857</v>
      </c>
      <c r="Z34" s="124">
        <v>83676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45160</v>
      </c>
      <c r="AB37" s="136">
        <f>Z37/Z40*100</f>
        <v>80.955112577083028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10624</v>
      </c>
      <c r="AB38" s="136">
        <f>Z38/Z40*100</f>
        <v>19.044887422916965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55784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6</v>
      </c>
      <c r="X44" s="116">
        <v>6</v>
      </c>
      <c r="Y44" s="116">
        <v>9</v>
      </c>
      <c r="Z44" s="116">
        <v>15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281</v>
      </c>
      <c r="X45" s="116">
        <v>285</v>
      </c>
      <c r="Y45" s="116">
        <v>323</v>
      </c>
      <c r="Z45" s="116">
        <v>329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1295</v>
      </c>
      <c r="X46" s="116">
        <v>1305</v>
      </c>
      <c r="Y46" s="116">
        <v>1384</v>
      </c>
      <c r="Z46" s="116">
        <v>1462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4201</v>
      </c>
      <c r="X47" s="116">
        <v>4600</v>
      </c>
      <c r="Y47" s="116">
        <v>4925</v>
      </c>
      <c r="Z47" s="116">
        <v>4788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7754</v>
      </c>
      <c r="X48" s="116">
        <v>8166</v>
      </c>
      <c r="Y48" s="116">
        <v>8494</v>
      </c>
      <c r="Z48" s="116">
        <v>9006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Maribyrnong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7198</v>
      </c>
      <c r="X49" s="116">
        <v>7652</v>
      </c>
      <c r="Y49" s="116">
        <v>7672</v>
      </c>
      <c r="Z49" s="116">
        <v>7852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5243</v>
      </c>
      <c r="X50" s="116">
        <v>5602</v>
      </c>
      <c r="Y50" s="116">
        <v>5770</v>
      </c>
      <c r="Z50" s="116">
        <v>5923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3891</v>
      </c>
      <c r="X51" s="116">
        <v>4200</v>
      </c>
      <c r="Y51" s="116">
        <v>4348</v>
      </c>
      <c r="Z51" s="116">
        <v>4527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3135</v>
      </c>
      <c r="X52" s="116">
        <v>3286</v>
      </c>
      <c r="Y52" s="116">
        <v>3449</v>
      </c>
      <c r="Z52" s="116">
        <v>3395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2375</v>
      </c>
      <c r="X53" s="116">
        <v>2478</v>
      </c>
      <c r="Y53" s="116">
        <v>2648</v>
      </c>
      <c r="Z53" s="116">
        <v>2732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1881</v>
      </c>
      <c r="X54" s="116">
        <v>1968</v>
      </c>
      <c r="Y54" s="116">
        <v>2099</v>
      </c>
      <c r="Z54" s="116">
        <v>2105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1135</v>
      </c>
      <c r="X55" s="116">
        <v>1254</v>
      </c>
      <c r="Y55" s="116">
        <v>1327</v>
      </c>
      <c r="Z55" s="116">
        <v>1484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442</v>
      </c>
      <c r="X56" s="116">
        <v>454</v>
      </c>
      <c r="Y56" s="116">
        <v>495</v>
      </c>
      <c r="Z56" s="116">
        <v>544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145</v>
      </c>
      <c r="X57" s="116">
        <v>185</v>
      </c>
      <c r="Y57" s="116">
        <v>190</v>
      </c>
      <c r="Z57" s="116">
        <v>193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59</v>
      </c>
      <c r="X58" s="116">
        <v>55</v>
      </c>
      <c r="Y58" s="116">
        <v>47</v>
      </c>
      <c r="Z58" s="116">
        <v>62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25</v>
      </c>
      <c r="X59" s="116">
        <v>24</v>
      </c>
      <c r="Y59" s="116">
        <v>31</v>
      </c>
      <c r="Z59" s="116">
        <v>21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28</v>
      </c>
      <c r="X60" s="116">
        <v>30</v>
      </c>
      <c r="Y60" s="116">
        <v>22</v>
      </c>
      <c r="Z60" s="116">
        <v>18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39090</v>
      </c>
      <c r="X61" s="116">
        <v>41553</v>
      </c>
      <c r="Y61" s="116">
        <v>43317</v>
      </c>
      <c r="Z61" s="116">
        <v>44459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10</v>
      </c>
      <c r="X63" s="116">
        <v>16</v>
      </c>
      <c r="Y63" s="116">
        <v>16</v>
      </c>
      <c r="Z63" s="116">
        <v>9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Maribyrnong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330</v>
      </c>
      <c r="X64" s="116">
        <v>340</v>
      </c>
      <c r="Y64" s="116">
        <v>387</v>
      </c>
      <c r="Z64" s="116">
        <v>453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1389</v>
      </c>
      <c r="X65" s="116">
        <v>1443</v>
      </c>
      <c r="Y65" s="116">
        <v>1471</v>
      </c>
      <c r="Z65" s="116">
        <v>1477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3724</v>
      </c>
      <c r="X66" s="116">
        <v>4011</v>
      </c>
      <c r="Y66" s="116">
        <v>3954</v>
      </c>
      <c r="Z66" s="116">
        <v>4190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6566</v>
      </c>
      <c r="X67" s="116">
        <v>6922</v>
      </c>
      <c r="Y67" s="116">
        <v>7323</v>
      </c>
      <c r="Z67" s="116">
        <v>7416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5813</v>
      </c>
      <c r="X68" s="116">
        <v>6322</v>
      </c>
      <c r="Y68" s="116">
        <v>6498</v>
      </c>
      <c r="Z68" s="116">
        <v>6783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4441</v>
      </c>
      <c r="X69" s="116">
        <v>4470</v>
      </c>
      <c r="Y69" s="116">
        <v>4841</v>
      </c>
      <c r="Z69" s="116">
        <v>5253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3385</v>
      </c>
      <c r="X70" s="116">
        <v>3659</v>
      </c>
      <c r="Y70" s="116">
        <v>3770</v>
      </c>
      <c r="Z70" s="116">
        <v>3891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2782</v>
      </c>
      <c r="X71" s="116">
        <v>3028</v>
      </c>
      <c r="Y71" s="116">
        <v>3198</v>
      </c>
      <c r="Z71" s="116">
        <v>3347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2231</v>
      </c>
      <c r="X72" s="116">
        <v>2320</v>
      </c>
      <c r="Y72" s="116">
        <v>2447</v>
      </c>
      <c r="Z72" s="116">
        <v>2573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1761</v>
      </c>
      <c r="X73" s="116">
        <v>1825</v>
      </c>
      <c r="Y73" s="116">
        <v>1885</v>
      </c>
      <c r="Z73" s="116">
        <v>1949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930</v>
      </c>
      <c r="X74" s="116">
        <v>982</v>
      </c>
      <c r="Y74" s="116">
        <v>1072</v>
      </c>
      <c r="Z74" s="116">
        <v>1235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349</v>
      </c>
      <c r="X75" s="116">
        <v>417</v>
      </c>
      <c r="Y75" s="116">
        <v>404</v>
      </c>
      <c r="Z75" s="116">
        <v>425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76</v>
      </c>
      <c r="X76" s="116">
        <v>92</v>
      </c>
      <c r="Y76" s="116">
        <v>131</v>
      </c>
      <c r="Z76" s="116">
        <v>159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39</v>
      </c>
      <c r="X77" s="116">
        <v>37</v>
      </c>
      <c r="Y77" s="116">
        <v>29</v>
      </c>
      <c r="Z77" s="116">
        <v>29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31</v>
      </c>
      <c r="X78" s="116">
        <v>21</v>
      </c>
      <c r="Y78" s="116">
        <v>27</v>
      </c>
      <c r="Z78" s="116">
        <v>16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30</v>
      </c>
      <c r="X79" s="116">
        <v>36</v>
      </c>
      <c r="Y79" s="116">
        <v>27</v>
      </c>
      <c r="Z79" s="116">
        <v>21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33884</v>
      </c>
      <c r="X80" s="116">
        <v>35941</v>
      </c>
      <c r="Y80" s="116">
        <v>37540</v>
      </c>
      <c r="Z80" s="116">
        <v>39224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Maribyrnong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3128</v>
      </c>
      <c r="X83" s="116">
        <v>3372</v>
      </c>
      <c r="Y83" s="116">
        <v>3503</v>
      </c>
      <c r="Z83" s="116">
        <v>3566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5356</v>
      </c>
      <c r="X84" s="116">
        <v>5783</v>
      </c>
      <c r="Y84" s="116">
        <v>6144</v>
      </c>
      <c r="Z84" s="116">
        <v>6449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83,682</v>
      </c>
      <c r="D85" s="100">
        <f t="shared" ref="D85:D90" si="4">AD4</f>
        <v>3.4938224272480944E-2</v>
      </c>
      <c r="E85" s="101">
        <f t="shared" ref="E85:E90" si="5">AD4</f>
        <v>3.4938224272480944E-2</v>
      </c>
      <c r="F85" s="100">
        <f t="shared" ref="F85:F90" si="6">AF4</f>
        <v>0.20161973550063905</v>
      </c>
      <c r="G85" s="101">
        <f t="shared" ref="G85:G90" si="7">AF4</f>
        <v>0.20161973550063905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3158</v>
      </c>
      <c r="X85" s="116">
        <v>3305</v>
      </c>
      <c r="Y85" s="116">
        <v>3385</v>
      </c>
      <c r="Z85" s="116">
        <v>3474</v>
      </c>
    </row>
    <row r="86" spans="1:30" ht="15" customHeight="1" x14ac:dyDescent="0.25">
      <c r="A86" s="102" t="s">
        <v>4</v>
      </c>
      <c r="B86" s="51"/>
      <c r="C86" s="61" t="str">
        <f t="shared" si="3"/>
        <v>44,457</v>
      </c>
      <c r="D86" s="100">
        <f t="shared" si="4"/>
        <v>2.631761202299332E-2</v>
      </c>
      <c r="E86" s="101">
        <f t="shared" si="5"/>
        <v>2.631761202299332E-2</v>
      </c>
      <c r="F86" s="100">
        <f t="shared" si="6"/>
        <v>0.19283606117520802</v>
      </c>
      <c r="G86" s="101">
        <f t="shared" si="7"/>
        <v>0.19283606117520802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1696</v>
      </c>
      <c r="X86" s="116">
        <v>1762</v>
      </c>
      <c r="Y86" s="116">
        <v>1857</v>
      </c>
      <c r="Z86" s="116">
        <v>1984</v>
      </c>
    </row>
    <row r="87" spans="1:30" ht="15" customHeight="1" x14ac:dyDescent="0.25">
      <c r="A87" s="102" t="s">
        <v>5</v>
      </c>
      <c r="B87" s="51"/>
      <c r="C87" s="61" t="str">
        <f t="shared" si="3"/>
        <v>39,225</v>
      </c>
      <c r="D87" s="100">
        <f t="shared" si="4"/>
        <v>4.4885455514118267E-2</v>
      </c>
      <c r="E87" s="101">
        <f t="shared" si="5"/>
        <v>4.4885455514118267E-2</v>
      </c>
      <c r="F87" s="100">
        <f t="shared" si="6"/>
        <v>0.2117327237342066</v>
      </c>
      <c r="G87" s="101">
        <f t="shared" si="7"/>
        <v>0.2117327237342066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1770</v>
      </c>
      <c r="X87" s="116">
        <v>1931</v>
      </c>
      <c r="Y87" s="116">
        <v>2013</v>
      </c>
      <c r="Z87" s="116">
        <v>2124</v>
      </c>
    </row>
    <row r="88" spans="1:30" ht="15" customHeight="1" x14ac:dyDescent="0.25">
      <c r="A88" s="51" t="s">
        <v>6</v>
      </c>
      <c r="B88" s="51"/>
      <c r="C88" s="61" t="str">
        <f t="shared" si="3"/>
        <v>55,781</v>
      </c>
      <c r="D88" s="100">
        <f t="shared" si="4"/>
        <v>2.763397874025908E-2</v>
      </c>
      <c r="E88" s="101">
        <f t="shared" si="5"/>
        <v>2.763397874025908E-2</v>
      </c>
      <c r="F88" s="100">
        <f t="shared" si="6"/>
        <v>0.15665823414755531</v>
      </c>
      <c r="G88" s="101">
        <f t="shared" si="7"/>
        <v>0.15665823414755531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1593</v>
      </c>
      <c r="X88" s="116">
        <v>1690</v>
      </c>
      <c r="Y88" s="116">
        <v>1786</v>
      </c>
      <c r="Z88" s="116">
        <v>1688</v>
      </c>
    </row>
    <row r="89" spans="1:30" ht="15" customHeight="1" x14ac:dyDescent="0.25">
      <c r="A89" s="51" t="s">
        <v>102</v>
      </c>
      <c r="B89" s="51"/>
      <c r="C89" s="61" t="str">
        <f t="shared" si="3"/>
        <v>$45,717</v>
      </c>
      <c r="D89" s="100">
        <f t="shared" si="4"/>
        <v>1.7697539040326005E-2</v>
      </c>
      <c r="E89" s="101">
        <f t="shared" si="5"/>
        <v>1.7697539040326005E-2</v>
      </c>
      <c r="F89" s="100">
        <f t="shared" si="6"/>
        <v>0.10059463623669895</v>
      </c>
      <c r="G89" s="101">
        <f t="shared" si="7"/>
        <v>0.10059463623669895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1653</v>
      </c>
      <c r="X89" s="116">
        <v>1773</v>
      </c>
      <c r="Y89" s="116">
        <v>1854</v>
      </c>
      <c r="Z89" s="116">
        <v>1873</v>
      </c>
    </row>
    <row r="90" spans="1:30" ht="15" customHeight="1" x14ac:dyDescent="0.25">
      <c r="A90" s="51" t="s">
        <v>7</v>
      </c>
      <c r="B90" s="51"/>
      <c r="C90" s="61" t="str">
        <f t="shared" si="3"/>
        <v>$3,587.1 mil</v>
      </c>
      <c r="D90" s="100">
        <f t="shared" si="4"/>
        <v>7.2384804977150052E-2</v>
      </c>
      <c r="E90" s="101">
        <f t="shared" si="5"/>
        <v>7.2384804977150052E-2</v>
      </c>
      <c r="F90" s="100">
        <f t="shared" si="6"/>
        <v>0.34979808623660014</v>
      </c>
      <c r="G90" s="101">
        <f t="shared" si="7"/>
        <v>0.34979808623660014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2976</v>
      </c>
      <c r="X90" s="116">
        <v>3064</v>
      </c>
      <c r="Y90" s="116">
        <v>3153</v>
      </c>
      <c r="Z90" s="116">
        <v>3278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26927</v>
      </c>
      <c r="X91" s="116">
        <v>28193</v>
      </c>
      <c r="Y91" s="116">
        <v>28998</v>
      </c>
      <c r="Z91" s="116">
        <v>29727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2423</v>
      </c>
      <c r="X93" s="116">
        <v>2606</v>
      </c>
      <c r="Y93" s="116">
        <v>2745</v>
      </c>
      <c r="Z93" s="116">
        <v>2833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6069</v>
      </c>
      <c r="X94" s="116">
        <v>6529</v>
      </c>
      <c r="Y94" s="116">
        <v>6911</v>
      </c>
      <c r="Z94" s="116">
        <v>7214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671</v>
      </c>
      <c r="X95" s="116">
        <v>767</v>
      </c>
      <c r="Y95" s="116">
        <v>821</v>
      </c>
      <c r="Z95" s="116">
        <v>858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2400</v>
      </c>
      <c r="X96" s="116">
        <v>2557</v>
      </c>
      <c r="Y96" s="116">
        <v>2859</v>
      </c>
      <c r="Z96" s="116">
        <v>3016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3613</v>
      </c>
      <c r="X97" s="116">
        <v>3842</v>
      </c>
      <c r="Y97" s="116">
        <v>3952</v>
      </c>
      <c r="Z97" s="116">
        <v>4096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1970</v>
      </c>
      <c r="X98" s="116">
        <v>1991</v>
      </c>
      <c r="Y98" s="116">
        <v>2116</v>
      </c>
      <c r="Z98" s="116">
        <v>2154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244</v>
      </c>
      <c r="X99" s="116">
        <v>289</v>
      </c>
      <c r="Y99" s="116">
        <v>281</v>
      </c>
      <c r="Z99" s="116">
        <v>283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1448</v>
      </c>
      <c r="X100" s="116">
        <v>1502</v>
      </c>
      <c r="Y100" s="116">
        <v>1583</v>
      </c>
      <c r="Z100" s="116">
        <v>1656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23327</v>
      </c>
      <c r="X101" s="116">
        <v>24315</v>
      </c>
      <c r="Y101" s="116">
        <v>25283</v>
      </c>
      <c r="Z101" s="116">
        <v>26053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54597</v>
      </c>
      <c r="X104" s="116">
        <v>59679</v>
      </c>
      <c r="Y104" s="116">
        <v>62761</v>
      </c>
      <c r="Z104" s="116">
        <v>64352</v>
      </c>
      <c r="AB104" s="113" t="str">
        <f>TEXT(Z104,"###,###")</f>
        <v>64,352</v>
      </c>
      <c r="AD104" s="134">
        <f>Z104/($Z$4)*100</f>
        <v>76.900647690064773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12046</v>
      </c>
      <c r="X105" s="116">
        <v>12368</v>
      </c>
      <c r="Y105" s="116">
        <v>12449</v>
      </c>
      <c r="Z105" s="116">
        <v>13512</v>
      </c>
      <c r="AB105" s="113" t="str">
        <f>TEXT(Z105,"###,###")</f>
        <v>13,512</v>
      </c>
      <c r="AD105" s="134">
        <f>Z105/($Z$4)*100</f>
        <v>16.146841614684163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66643</v>
      </c>
      <c r="X106" s="124">
        <v>72047</v>
      </c>
      <c r="Y106" s="124">
        <v>75210</v>
      </c>
      <c r="Z106" s="124">
        <v>77864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8822</v>
      </c>
      <c r="X108" s="116">
        <v>9887</v>
      </c>
      <c r="Y108" s="116">
        <v>12568</v>
      </c>
      <c r="Z108" s="116">
        <v>11330</v>
      </c>
      <c r="AB108" s="113" t="str">
        <f>TEXT(Z108,"###,###")</f>
        <v>11,330</v>
      </c>
      <c r="AD108" s="134">
        <f>Z108/($Z$4)*100</f>
        <v>13.539351353935135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9388</v>
      </c>
      <c r="X109" s="116">
        <v>10158</v>
      </c>
      <c r="Y109" s="116">
        <v>10262</v>
      </c>
      <c r="Z109" s="116">
        <v>10017</v>
      </c>
      <c r="AB109" s="113" t="str">
        <f>TEXT(Z109,"###,###")</f>
        <v>10,017</v>
      </c>
      <c r="AD109" s="134">
        <f>Z109/($Z$4)*100</f>
        <v>11.97031619703162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16861</v>
      </c>
      <c r="X110" s="116">
        <v>17742</v>
      </c>
      <c r="Y110" s="116">
        <v>17159</v>
      </c>
      <c r="Z110" s="116">
        <v>18996</v>
      </c>
      <c r="AB110" s="113" t="str">
        <f>TEXT(Z110,"###,###")</f>
        <v>18,996</v>
      </c>
      <c r="AD110" s="134">
        <f>Z110/($Z$4)*100</f>
        <v>22.700222270022227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31573</v>
      </c>
      <c r="X111" s="116">
        <v>34260</v>
      </c>
      <c r="Y111" s="116">
        <v>35221</v>
      </c>
      <c r="Z111" s="116">
        <v>37527</v>
      </c>
      <c r="AB111" s="113" t="str">
        <f>TEXT(Z111,"###,###")</f>
        <v>37,527</v>
      </c>
      <c r="AD111" s="134">
        <f>Z111/($Z$4)*100</f>
        <v>44.844769484476949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72974</v>
      </c>
      <c r="X112" s="116">
        <v>77494</v>
      </c>
      <c r="Y112" s="116">
        <v>80857</v>
      </c>
      <c r="Z112" s="116">
        <v>83676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35.33</v>
      </c>
      <c r="W118" s="135">
        <v>37.270000000000003</v>
      </c>
      <c r="X118" s="135">
        <v>37.28</v>
      </c>
      <c r="Y118" s="135">
        <v>37.380000000000003</v>
      </c>
      <c r="Z118" s="135">
        <v>37.47</v>
      </c>
      <c r="AB118" s="113" t="str">
        <f>TEXT(Z118,"##.0")</f>
        <v>37.5</v>
      </c>
    </row>
    <row r="120" spans="19:32" x14ac:dyDescent="0.25">
      <c r="S120" s="105" t="s">
        <v>104</v>
      </c>
      <c r="T120" s="116"/>
      <c r="U120" s="116"/>
      <c r="V120" s="116">
        <v>42072</v>
      </c>
      <c r="W120" s="116">
        <v>43481</v>
      </c>
      <c r="X120" s="116">
        <v>45383</v>
      </c>
      <c r="Y120" s="116">
        <v>46574</v>
      </c>
      <c r="Z120" s="116">
        <v>47522</v>
      </c>
      <c r="AB120" s="113" t="str">
        <f>TEXT(Z120,"###,###")</f>
        <v>47,522</v>
      </c>
    </row>
    <row r="121" spans="19:32" x14ac:dyDescent="0.25">
      <c r="S121" s="105" t="s">
        <v>105</v>
      </c>
      <c r="T121" s="116"/>
      <c r="U121" s="116"/>
      <c r="V121" s="116">
        <v>2677</v>
      </c>
      <c r="W121" s="116">
        <v>2774</v>
      </c>
      <c r="X121" s="116">
        <v>2844</v>
      </c>
      <c r="Y121" s="116">
        <v>2985</v>
      </c>
      <c r="Z121" s="116">
        <v>3153</v>
      </c>
      <c r="AB121" s="113" t="str">
        <f>TEXT(Z121,"###,###")</f>
        <v>3,153</v>
      </c>
    </row>
    <row r="122" spans="19:32" x14ac:dyDescent="0.25">
      <c r="S122" s="105" t="s">
        <v>106</v>
      </c>
      <c r="T122" s="116"/>
      <c r="U122" s="116"/>
      <c r="V122" s="116">
        <v>3481</v>
      </c>
      <c r="W122" s="116">
        <v>3997</v>
      </c>
      <c r="X122" s="116">
        <v>4281</v>
      </c>
      <c r="Y122" s="116">
        <v>4722</v>
      </c>
      <c r="Z122" s="116">
        <v>5105</v>
      </c>
      <c r="AB122" s="113" t="str">
        <f>TEXT(Z122,"###,###")</f>
        <v>5,105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45553</v>
      </c>
      <c r="W124" s="116">
        <v>47478</v>
      </c>
      <c r="X124" s="116">
        <v>49664</v>
      </c>
      <c r="Y124" s="116">
        <v>51296</v>
      </c>
      <c r="Z124" s="116">
        <v>52627</v>
      </c>
      <c r="AB124" s="113" t="str">
        <f>TEXT(Z124,"###,###")</f>
        <v>52,627</v>
      </c>
      <c r="AD124" s="131">
        <f>Z124/$Z$7*100</f>
        <v>94.345744966924215</v>
      </c>
    </row>
    <row r="125" spans="19:32" x14ac:dyDescent="0.25">
      <c r="S125" s="105" t="s">
        <v>108</v>
      </c>
      <c r="T125" s="116"/>
      <c r="U125" s="116"/>
      <c r="V125" s="116">
        <v>6158</v>
      </c>
      <c r="W125" s="116">
        <v>6771</v>
      </c>
      <c r="X125" s="116">
        <v>7125</v>
      </c>
      <c r="Y125" s="116">
        <v>7707</v>
      </c>
      <c r="Z125" s="116">
        <v>8258</v>
      </c>
      <c r="AB125" s="113" t="str">
        <f>TEXT(Z125,"###,###")</f>
        <v>8,258</v>
      </c>
      <c r="AD125" s="131">
        <f>Z125/$Z$7*100</f>
        <v>14.804324052992953</v>
      </c>
    </row>
    <row r="127" spans="19:32" x14ac:dyDescent="0.25">
      <c r="S127" s="105" t="s">
        <v>109</v>
      </c>
      <c r="T127" s="116"/>
      <c r="U127" s="116"/>
      <c r="V127" s="116">
        <v>25850</v>
      </c>
      <c r="W127" s="116">
        <v>26927</v>
      </c>
      <c r="X127" s="116">
        <v>28193</v>
      </c>
      <c r="Y127" s="116">
        <v>28998</v>
      </c>
      <c r="Z127" s="116">
        <v>29730</v>
      </c>
      <c r="AB127" s="113" t="str">
        <f>TEXT(Z127,"###,###")</f>
        <v>29,730</v>
      </c>
      <c r="AD127" s="131">
        <f>Z127/$Z$7*100</f>
        <v>53.297717860920393</v>
      </c>
    </row>
    <row r="128" spans="19:32" x14ac:dyDescent="0.25">
      <c r="S128" s="105" t="s">
        <v>110</v>
      </c>
      <c r="T128" s="116"/>
      <c r="U128" s="116"/>
      <c r="V128" s="116">
        <v>22376</v>
      </c>
      <c r="W128" s="116">
        <v>23327</v>
      </c>
      <c r="X128" s="116">
        <v>24315</v>
      </c>
      <c r="Y128" s="116">
        <v>25283</v>
      </c>
      <c r="Z128" s="116">
        <v>26055</v>
      </c>
      <c r="AB128" s="113" t="str">
        <f>TEXT(Z128,"###,###")</f>
        <v>26,055</v>
      </c>
      <c r="AD128" s="131">
        <f>Z128/$Z$7*100</f>
        <v>46.709453039565446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CF5E1DE-4621-418E-B9C6-C6DAEB9D26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306FCEF3-002F-4FFF-9281-59587CDD55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5B9EDE38-A95A-4A15-A455-C685F9824D0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5402EECD-9286-4545-ADD2-B1824E3BFB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91726-753A-4BE8-B696-959EA7356652}">
  <sheetPr codeName="Sheet10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Maroondah</v>
      </c>
      <c r="T1" s="103"/>
      <c r="U1" s="103"/>
      <c r="V1" s="103"/>
      <c r="W1" s="103"/>
      <c r="X1" s="103"/>
      <c r="Y1" s="104" t="str">
        <f>Y3</f>
        <v>8.43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157</v>
      </c>
      <c r="Y3" s="109" t="s">
        <v>249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8.43 Maroondah,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85675</v>
      </c>
      <c r="W4" s="112">
        <v>86944</v>
      </c>
      <c r="X4" s="112">
        <v>89415</v>
      </c>
      <c r="Y4" s="112">
        <v>91248</v>
      </c>
      <c r="Z4" s="112">
        <v>92830</v>
      </c>
      <c r="AB4" s="113" t="str">
        <f>TEXT(Z4,"###,###")</f>
        <v>92,830</v>
      </c>
      <c r="AD4" s="114">
        <f>Z4/Y4-1</f>
        <v>1.7337366298439516E-2</v>
      </c>
      <c r="AF4" s="114">
        <f>Z4/V4-1</f>
        <v>8.3513276918587787E-2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42440</v>
      </c>
      <c r="W5" s="112">
        <v>43065</v>
      </c>
      <c r="X5" s="112">
        <v>44556</v>
      </c>
      <c r="Y5" s="112">
        <v>45256</v>
      </c>
      <c r="Z5" s="112">
        <v>45792</v>
      </c>
      <c r="AB5" s="113" t="str">
        <f>TEXT(Z5,"###,###")</f>
        <v>45,792</v>
      </c>
      <c r="AD5" s="114">
        <f t="shared" ref="AD5:AD9" si="0">Z5/Y5-1</f>
        <v>1.1843733427611802E-2</v>
      </c>
      <c r="AF5" s="114">
        <f t="shared" ref="AF5:AF9" si="1">Z5/V5-1</f>
        <v>7.8982092365692758E-2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43235</v>
      </c>
      <c r="W6" s="112">
        <v>43879</v>
      </c>
      <c r="X6" s="112">
        <v>44859</v>
      </c>
      <c r="Y6" s="112">
        <v>45992</v>
      </c>
      <c r="Z6" s="112">
        <v>47035</v>
      </c>
      <c r="AB6" s="113" t="str">
        <f>TEXT(Z6,"###,###")</f>
        <v>47,035</v>
      </c>
      <c r="AD6" s="114">
        <f t="shared" si="0"/>
        <v>2.2677857018611913E-2</v>
      </c>
      <c r="AF6" s="114">
        <f t="shared" si="1"/>
        <v>8.7891754365675867E-2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62365</v>
      </c>
      <c r="W7" s="112">
        <v>63320</v>
      </c>
      <c r="X7" s="112">
        <v>64374</v>
      </c>
      <c r="Y7" s="112">
        <v>65538</v>
      </c>
      <c r="Z7" s="112">
        <v>66275</v>
      </c>
      <c r="AB7" s="113" t="str">
        <f>TEXT(Z7,"###,###")</f>
        <v>66,275</v>
      </c>
      <c r="AD7" s="114">
        <f t="shared" si="0"/>
        <v>1.1245384357166932E-2</v>
      </c>
      <c r="AF7" s="114">
        <f t="shared" si="1"/>
        <v>6.269542211176149E-2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92,830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66,275</v>
      </c>
      <c r="P8" s="71"/>
      <c r="S8" s="111" t="s">
        <v>87</v>
      </c>
      <c r="T8" s="112"/>
      <c r="U8" s="112"/>
      <c r="V8" s="112">
        <v>42023.8</v>
      </c>
      <c r="W8" s="112">
        <v>43379</v>
      </c>
      <c r="X8" s="112">
        <v>44424.480000000003</v>
      </c>
      <c r="Y8" s="112">
        <v>45869.09</v>
      </c>
      <c r="Z8" s="112">
        <v>47026</v>
      </c>
      <c r="AB8" s="113" t="str">
        <f>TEXT(Z8,"$###,###")</f>
        <v>$47,026</v>
      </c>
      <c r="AD8" s="114">
        <f t="shared" si="0"/>
        <v>2.5221995901815397E-2</v>
      </c>
      <c r="AF8" s="114">
        <f t="shared" si="1"/>
        <v>0.11903254822267373</v>
      </c>
    </row>
    <row r="9" spans="1:32" x14ac:dyDescent="0.25">
      <c r="A9" s="32" t="s">
        <v>15</v>
      </c>
      <c r="B9" s="75"/>
      <c r="C9" s="76"/>
      <c r="D9" s="77">
        <f>AD104</f>
        <v>76.557147473876981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50.433798566578645</v>
      </c>
      <c r="P9" s="78" t="s">
        <v>88</v>
      </c>
      <c r="S9" s="111" t="s">
        <v>7</v>
      </c>
      <c r="T9" s="112"/>
      <c r="U9" s="112"/>
      <c r="V9" s="112">
        <v>3381241866</v>
      </c>
      <c r="W9" s="112">
        <v>3555125945</v>
      </c>
      <c r="X9" s="112">
        <v>3725055776</v>
      </c>
      <c r="Y9" s="112">
        <v>3946939426</v>
      </c>
      <c r="Z9" s="112">
        <v>4128480202</v>
      </c>
      <c r="AB9" s="113" t="str">
        <f>TEXT(Z9/1000000,"$#,###.0")&amp;" mil"</f>
        <v>$4,128.5 mil</v>
      </c>
      <c r="AD9" s="114">
        <f t="shared" si="0"/>
        <v>4.5995328634668597E-2</v>
      </c>
      <c r="AF9" s="114">
        <f t="shared" si="1"/>
        <v>0.22099523358971673</v>
      </c>
    </row>
    <row r="10" spans="1:32" x14ac:dyDescent="0.25">
      <c r="A10" s="32" t="s">
        <v>18</v>
      </c>
      <c r="B10" s="75"/>
      <c r="C10" s="76"/>
      <c r="D10" s="77">
        <f>AD105</f>
        <v>17.411397177636541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49.566201433421355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94.251225952470762</v>
      </c>
      <c r="P11" s="78" t="s">
        <v>88</v>
      </c>
      <c r="S11" s="111" t="s">
        <v>30</v>
      </c>
      <c r="T11" s="116"/>
      <c r="U11" s="116"/>
      <c r="V11" s="116">
        <v>78030</v>
      </c>
      <c r="W11" s="116">
        <v>79163</v>
      </c>
      <c r="X11" s="116">
        <v>81400</v>
      </c>
      <c r="Y11" s="116">
        <v>83072</v>
      </c>
      <c r="Z11" s="116">
        <v>84553</v>
      </c>
    </row>
    <row r="12" spans="1:32" ht="28.5" customHeight="1" x14ac:dyDescent="0.25">
      <c r="A12" s="32" t="s">
        <v>20</v>
      </c>
      <c r="B12" s="76"/>
      <c r="C12" s="76"/>
      <c r="D12" s="77">
        <f>AD108</f>
        <v>15.342023052892383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12.490380988306299</v>
      </c>
      <c r="P12" s="78" t="s">
        <v>88</v>
      </c>
      <c r="S12" s="111" t="s">
        <v>31</v>
      </c>
      <c r="T12" s="116"/>
      <c r="U12" s="116"/>
      <c r="V12" s="116">
        <v>7646</v>
      </c>
      <c r="W12" s="116">
        <v>7783</v>
      </c>
      <c r="X12" s="116">
        <v>8015</v>
      </c>
      <c r="Y12" s="116">
        <v>8179</v>
      </c>
      <c r="Z12" s="116">
        <v>8270</v>
      </c>
    </row>
    <row r="13" spans="1:32" ht="15" customHeight="1" x14ac:dyDescent="0.25">
      <c r="A13" s="32" t="s">
        <v>21</v>
      </c>
      <c r="B13" s="76"/>
      <c r="C13" s="76"/>
      <c r="D13" s="77">
        <f>AD109</f>
        <v>14.008402456102553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41.3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23.702466874932675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16.604303086997195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40.917806743509644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83.395696913002809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344</v>
      </c>
      <c r="Z15" s="116">
        <v>355</v>
      </c>
      <c r="AB15" s="121">
        <f t="shared" ref="AB15:AB34" si="2">IF(Z15="np",0,Z15/$Z$34)</f>
        <v>3.8242771577541258E-3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87</v>
      </c>
      <c r="Z16" s="116">
        <v>83</v>
      </c>
      <c r="AB16" s="121">
        <f t="shared" si="2"/>
        <v>8.9412677209462659E-4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6519</v>
      </c>
      <c r="Z17" s="116">
        <v>6435</v>
      </c>
      <c r="AB17" s="121">
        <f t="shared" si="2"/>
        <v>6.9321756366613516E-2</v>
      </c>
    </row>
    <row r="18" spans="1:28" x14ac:dyDescent="0.25">
      <c r="A18" s="67" t="str">
        <f>$S$1&amp;" ("&amp;$V$2&amp;" to "&amp;$Z$2&amp;")"</f>
        <v>Maroondah (2014-15 to 2018-19)</v>
      </c>
      <c r="B18" s="67"/>
      <c r="C18" s="67"/>
      <c r="D18" s="67"/>
      <c r="E18" s="67"/>
      <c r="F18" s="67"/>
      <c r="G18" s="67" t="str">
        <f>$S$1&amp;" ("&amp;$V$2&amp;" to "&amp;$Z$2&amp;")"</f>
        <v>Maroondah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546</v>
      </c>
      <c r="Z18" s="116">
        <v>586</v>
      </c>
      <c r="AB18" s="121">
        <f t="shared" si="2"/>
        <v>6.3127504632223032E-3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7654</v>
      </c>
      <c r="Z19" s="116">
        <v>7801</v>
      </c>
      <c r="AB19" s="121">
        <f t="shared" si="2"/>
        <v>8.4037143965182914E-2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4620</v>
      </c>
      <c r="Z20" s="116">
        <v>4474</v>
      </c>
      <c r="AB20" s="121">
        <f t="shared" si="2"/>
        <v>4.8196664799413973E-2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8564</v>
      </c>
      <c r="Z21" s="116">
        <v>8548</v>
      </c>
      <c r="AB21" s="121">
        <f t="shared" si="2"/>
        <v>9.2084284914034559E-2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4474</v>
      </c>
      <c r="Z22" s="116">
        <v>4860</v>
      </c>
      <c r="AB22" s="121">
        <f t="shared" si="2"/>
        <v>5.2354892920239586E-2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2281</v>
      </c>
      <c r="Z23" s="116">
        <v>2295</v>
      </c>
      <c r="AB23" s="121">
        <f t="shared" si="2"/>
        <v>2.4723143879002027E-2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1781</v>
      </c>
      <c r="Z24" s="116">
        <v>1818</v>
      </c>
      <c r="AB24" s="121">
        <f t="shared" si="2"/>
        <v>1.9584608092385918E-2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3918</v>
      </c>
      <c r="Z25" s="116">
        <v>4013</v>
      </c>
      <c r="AB25" s="121">
        <f t="shared" si="2"/>
        <v>4.3230490800189598E-2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1826</v>
      </c>
      <c r="Z26" s="116">
        <v>1673</v>
      </c>
      <c r="AB26" s="121">
        <f t="shared" si="2"/>
        <v>1.8022579394148319E-2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7967</v>
      </c>
      <c r="Z27" s="116">
        <v>8347</v>
      </c>
      <c r="AB27" s="121">
        <f t="shared" si="2"/>
        <v>8.991898995992588E-2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7499</v>
      </c>
      <c r="Z28" s="116">
        <v>7621</v>
      </c>
      <c r="AB28" s="121">
        <f t="shared" si="2"/>
        <v>8.2098073857025902E-2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4196</v>
      </c>
      <c r="Z29" s="116">
        <v>7308</v>
      </c>
      <c r="AB29" s="121">
        <f t="shared" si="2"/>
        <v>7.8726246391175078E-2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8599</v>
      </c>
      <c r="Z30" s="116">
        <v>6634</v>
      </c>
      <c r="AB30" s="121">
        <f t="shared" si="2"/>
        <v>7.1465506097298223E-2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11053</v>
      </c>
      <c r="Z31" s="116">
        <v>11442</v>
      </c>
      <c r="AB31" s="121">
        <f t="shared" si="2"/>
        <v>0.12326022320851467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1918</v>
      </c>
      <c r="Z32" s="116">
        <v>2037</v>
      </c>
      <c r="AB32" s="121">
        <f t="shared" si="2"/>
        <v>2.1943810057310293E-2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3655</v>
      </c>
      <c r="Z33" s="116">
        <v>3671</v>
      </c>
      <c r="AB33" s="121">
        <f t="shared" si="2"/>
        <v>3.9546257594691256E-2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91248</v>
      </c>
      <c r="Z34" s="124">
        <v>92828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55273</v>
      </c>
      <c r="AB37" s="136">
        <f>Z37/Z40*100</f>
        <v>83.395696913002809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11005</v>
      </c>
      <c r="AB38" s="136">
        <f>Z38/Z40*100</f>
        <v>16.604303086997195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66278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10</v>
      </c>
      <c r="X44" s="116">
        <v>11</v>
      </c>
      <c r="Y44" s="116">
        <v>14</v>
      </c>
      <c r="Z44" s="116">
        <v>15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689</v>
      </c>
      <c r="X45" s="116">
        <v>634</v>
      </c>
      <c r="Y45" s="116">
        <v>707</v>
      </c>
      <c r="Z45" s="116">
        <v>782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2348</v>
      </c>
      <c r="X46" s="116">
        <v>2439</v>
      </c>
      <c r="Y46" s="116">
        <v>2430</v>
      </c>
      <c r="Z46" s="116">
        <v>2441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4001</v>
      </c>
      <c r="X47" s="116">
        <v>4087</v>
      </c>
      <c r="Y47" s="116">
        <v>4119</v>
      </c>
      <c r="Z47" s="116">
        <v>4203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5097</v>
      </c>
      <c r="X48" s="116">
        <v>5324</v>
      </c>
      <c r="Y48" s="116">
        <v>5346</v>
      </c>
      <c r="Z48" s="116">
        <v>5427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Maroondah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5319</v>
      </c>
      <c r="X49" s="116">
        <v>5588</v>
      </c>
      <c r="Y49" s="116">
        <v>5550</v>
      </c>
      <c r="Z49" s="116">
        <v>5552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4722</v>
      </c>
      <c r="X50" s="116">
        <v>5088</v>
      </c>
      <c r="Y50" s="116">
        <v>5335</v>
      </c>
      <c r="Z50" s="116">
        <v>5401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4613</v>
      </c>
      <c r="X51" s="116">
        <v>4580</v>
      </c>
      <c r="Y51" s="116">
        <v>4595</v>
      </c>
      <c r="Z51" s="116">
        <v>4675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4280</v>
      </c>
      <c r="X52" s="116">
        <v>4420</v>
      </c>
      <c r="Y52" s="116">
        <v>4491</v>
      </c>
      <c r="Z52" s="116">
        <v>4444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3975</v>
      </c>
      <c r="X53" s="116">
        <v>3959</v>
      </c>
      <c r="Y53" s="116">
        <v>4002</v>
      </c>
      <c r="Z53" s="116">
        <v>3925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3387</v>
      </c>
      <c r="X54" s="116">
        <v>3562</v>
      </c>
      <c r="Y54" s="116">
        <v>3602</v>
      </c>
      <c r="Z54" s="116">
        <v>3686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2464</v>
      </c>
      <c r="X55" s="116">
        <v>2591</v>
      </c>
      <c r="Y55" s="116">
        <v>2689</v>
      </c>
      <c r="Z55" s="116">
        <v>2765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1260</v>
      </c>
      <c r="X56" s="116">
        <v>1277</v>
      </c>
      <c r="Y56" s="116">
        <v>1357</v>
      </c>
      <c r="Z56" s="116">
        <v>1428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503</v>
      </c>
      <c r="X57" s="116">
        <v>605</v>
      </c>
      <c r="Y57" s="116">
        <v>579</v>
      </c>
      <c r="Z57" s="116">
        <v>619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197</v>
      </c>
      <c r="X58" s="116">
        <v>207</v>
      </c>
      <c r="Y58" s="116">
        <v>226</v>
      </c>
      <c r="Z58" s="116">
        <v>232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120</v>
      </c>
      <c r="X59" s="116">
        <v>103</v>
      </c>
      <c r="Y59" s="116">
        <v>90</v>
      </c>
      <c r="Z59" s="116">
        <v>115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78</v>
      </c>
      <c r="X60" s="116">
        <v>81</v>
      </c>
      <c r="Y60" s="116">
        <v>81</v>
      </c>
      <c r="Z60" s="116">
        <v>81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43065</v>
      </c>
      <c r="X61" s="116">
        <v>44556</v>
      </c>
      <c r="Y61" s="116">
        <v>45256</v>
      </c>
      <c r="Z61" s="116">
        <v>45794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12</v>
      </c>
      <c r="X63" s="116">
        <v>12</v>
      </c>
      <c r="Y63" s="116">
        <v>15</v>
      </c>
      <c r="Z63" s="116">
        <v>15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Maroondah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907</v>
      </c>
      <c r="X64" s="116">
        <v>855</v>
      </c>
      <c r="Y64" s="116">
        <v>841</v>
      </c>
      <c r="Z64" s="116">
        <v>894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2589</v>
      </c>
      <c r="X65" s="116">
        <v>2616</v>
      </c>
      <c r="Y65" s="116">
        <v>2633</v>
      </c>
      <c r="Z65" s="116">
        <v>2657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4433</v>
      </c>
      <c r="X66" s="116">
        <v>4379</v>
      </c>
      <c r="Y66" s="116">
        <v>4490</v>
      </c>
      <c r="Z66" s="116">
        <v>4443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5065</v>
      </c>
      <c r="X67" s="116">
        <v>5238</v>
      </c>
      <c r="Y67" s="116">
        <v>5464</v>
      </c>
      <c r="Z67" s="116">
        <v>5695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5110</v>
      </c>
      <c r="X68" s="116">
        <v>5346</v>
      </c>
      <c r="Y68" s="116">
        <v>5430</v>
      </c>
      <c r="Z68" s="116">
        <v>5436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4304</v>
      </c>
      <c r="X69" s="116">
        <v>4612</v>
      </c>
      <c r="Y69" s="116">
        <v>4928</v>
      </c>
      <c r="Z69" s="116">
        <v>5285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4608</v>
      </c>
      <c r="X70" s="116">
        <v>4622</v>
      </c>
      <c r="Y70" s="116">
        <v>4549</v>
      </c>
      <c r="Z70" s="116">
        <v>4517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4636</v>
      </c>
      <c r="X71" s="116">
        <v>4829</v>
      </c>
      <c r="Y71" s="116">
        <v>5021</v>
      </c>
      <c r="Z71" s="116">
        <v>4991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4347</v>
      </c>
      <c r="X72" s="116">
        <v>4371</v>
      </c>
      <c r="Y72" s="116">
        <v>4286</v>
      </c>
      <c r="Z72" s="116">
        <v>4399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3458</v>
      </c>
      <c r="X73" s="116">
        <v>3587</v>
      </c>
      <c r="Y73" s="116">
        <v>3732</v>
      </c>
      <c r="Z73" s="116">
        <v>3871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2455</v>
      </c>
      <c r="X74" s="116">
        <v>2415</v>
      </c>
      <c r="Y74" s="116">
        <v>2515</v>
      </c>
      <c r="Z74" s="116">
        <v>2648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1154</v>
      </c>
      <c r="X75" s="116">
        <v>1139</v>
      </c>
      <c r="Y75" s="116">
        <v>1160</v>
      </c>
      <c r="Z75" s="116">
        <v>1206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371</v>
      </c>
      <c r="X76" s="116">
        <v>407</v>
      </c>
      <c r="Y76" s="116">
        <v>457</v>
      </c>
      <c r="Z76" s="116">
        <v>521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187</v>
      </c>
      <c r="X77" s="116">
        <v>204</v>
      </c>
      <c r="Y77" s="116">
        <v>195</v>
      </c>
      <c r="Z77" s="116">
        <v>189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120</v>
      </c>
      <c r="X78" s="116">
        <v>123</v>
      </c>
      <c r="Y78" s="116">
        <v>139</v>
      </c>
      <c r="Z78" s="116">
        <v>144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120</v>
      </c>
      <c r="X79" s="116">
        <v>104</v>
      </c>
      <c r="Y79" s="116">
        <v>112</v>
      </c>
      <c r="Z79" s="116">
        <v>115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43879</v>
      </c>
      <c r="X80" s="116">
        <v>44859</v>
      </c>
      <c r="Y80" s="116">
        <v>45992</v>
      </c>
      <c r="Z80" s="116">
        <v>47037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Maroondah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4363</v>
      </c>
      <c r="X83" s="116">
        <v>4558</v>
      </c>
      <c r="Y83" s="116">
        <v>4699</v>
      </c>
      <c r="Z83" s="116">
        <v>4735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5685</v>
      </c>
      <c r="X84" s="116">
        <v>5936</v>
      </c>
      <c r="Y84" s="116">
        <v>6077</v>
      </c>
      <c r="Z84" s="116">
        <v>6372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92,830</v>
      </c>
      <c r="D85" s="100">
        <f t="shared" ref="D85:D90" si="4">AD4</f>
        <v>1.7337366298439516E-2</v>
      </c>
      <c r="E85" s="101">
        <f t="shared" ref="E85:E90" si="5">AD4</f>
        <v>1.7337366298439516E-2</v>
      </c>
      <c r="F85" s="100">
        <f t="shared" ref="F85:F90" si="6">AF4</f>
        <v>8.3513276918587787E-2</v>
      </c>
      <c r="G85" s="101">
        <f t="shared" ref="G85:G90" si="7">AF4</f>
        <v>8.3513276918587787E-2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5831</v>
      </c>
      <c r="X85" s="116">
        <v>5955</v>
      </c>
      <c r="Y85" s="116">
        <v>6178</v>
      </c>
      <c r="Z85" s="116">
        <v>6281</v>
      </c>
    </row>
    <row r="86" spans="1:30" ht="15" customHeight="1" x14ac:dyDescent="0.25">
      <c r="A86" s="102" t="s">
        <v>4</v>
      </c>
      <c r="B86" s="51"/>
      <c r="C86" s="61" t="str">
        <f t="shared" si="3"/>
        <v>45,792</v>
      </c>
      <c r="D86" s="100">
        <f t="shared" si="4"/>
        <v>1.1843733427611802E-2</v>
      </c>
      <c r="E86" s="101">
        <f t="shared" si="5"/>
        <v>1.1843733427611802E-2</v>
      </c>
      <c r="F86" s="100">
        <f t="shared" si="6"/>
        <v>7.8982092365692758E-2</v>
      </c>
      <c r="G86" s="101">
        <f t="shared" si="7"/>
        <v>7.8982092365692758E-2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1678</v>
      </c>
      <c r="X86" s="116">
        <v>1757</v>
      </c>
      <c r="Y86" s="116">
        <v>1809</v>
      </c>
      <c r="Z86" s="116">
        <v>1859</v>
      </c>
    </row>
    <row r="87" spans="1:30" ht="15" customHeight="1" x14ac:dyDescent="0.25">
      <c r="A87" s="102" t="s">
        <v>5</v>
      </c>
      <c r="B87" s="51"/>
      <c r="C87" s="61" t="str">
        <f t="shared" si="3"/>
        <v>47,035</v>
      </c>
      <c r="D87" s="100">
        <f t="shared" si="4"/>
        <v>2.2677857018611913E-2</v>
      </c>
      <c r="E87" s="101">
        <f t="shared" si="5"/>
        <v>2.2677857018611913E-2</v>
      </c>
      <c r="F87" s="100">
        <f t="shared" si="6"/>
        <v>8.7891754365675867E-2</v>
      </c>
      <c r="G87" s="101">
        <f t="shared" si="7"/>
        <v>8.7891754365675867E-2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1985</v>
      </c>
      <c r="X87" s="116">
        <v>2082</v>
      </c>
      <c r="Y87" s="116">
        <v>2069</v>
      </c>
      <c r="Z87" s="116">
        <v>2080</v>
      </c>
    </row>
    <row r="88" spans="1:30" ht="15" customHeight="1" x14ac:dyDescent="0.25">
      <c r="A88" s="51" t="s">
        <v>6</v>
      </c>
      <c r="B88" s="51"/>
      <c r="C88" s="61" t="str">
        <f t="shared" si="3"/>
        <v>66,275</v>
      </c>
      <c r="D88" s="100">
        <f t="shared" si="4"/>
        <v>1.1245384357166932E-2</v>
      </c>
      <c r="E88" s="101">
        <f t="shared" si="5"/>
        <v>1.1245384357166932E-2</v>
      </c>
      <c r="F88" s="100">
        <f t="shared" si="6"/>
        <v>6.269542211176149E-2</v>
      </c>
      <c r="G88" s="101">
        <f t="shared" si="7"/>
        <v>6.269542211176149E-2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1997</v>
      </c>
      <c r="X88" s="116">
        <v>2017</v>
      </c>
      <c r="Y88" s="116">
        <v>2039</v>
      </c>
      <c r="Z88" s="116">
        <v>2008</v>
      </c>
    </row>
    <row r="89" spans="1:30" ht="15" customHeight="1" x14ac:dyDescent="0.25">
      <c r="A89" s="51" t="s">
        <v>102</v>
      </c>
      <c r="B89" s="51"/>
      <c r="C89" s="61" t="str">
        <f t="shared" si="3"/>
        <v>$47,026</v>
      </c>
      <c r="D89" s="100">
        <f t="shared" si="4"/>
        <v>2.5221995901815397E-2</v>
      </c>
      <c r="E89" s="101">
        <f t="shared" si="5"/>
        <v>2.5221995901815397E-2</v>
      </c>
      <c r="F89" s="100">
        <f t="shared" si="6"/>
        <v>0.11903254822267373</v>
      </c>
      <c r="G89" s="101">
        <f t="shared" si="7"/>
        <v>0.11903254822267373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1710</v>
      </c>
      <c r="X89" s="116">
        <v>1722</v>
      </c>
      <c r="Y89" s="116">
        <v>1732</v>
      </c>
      <c r="Z89" s="116">
        <v>1679</v>
      </c>
    </row>
    <row r="90" spans="1:30" ht="15" customHeight="1" x14ac:dyDescent="0.25">
      <c r="A90" s="51" t="s">
        <v>7</v>
      </c>
      <c r="B90" s="51"/>
      <c r="C90" s="61" t="str">
        <f t="shared" si="3"/>
        <v>$4,128.5 mil</v>
      </c>
      <c r="D90" s="100">
        <f t="shared" si="4"/>
        <v>4.5995328634668597E-2</v>
      </c>
      <c r="E90" s="101">
        <f t="shared" si="5"/>
        <v>4.5995328634668597E-2</v>
      </c>
      <c r="F90" s="100">
        <f t="shared" si="6"/>
        <v>0.22099523358971673</v>
      </c>
      <c r="G90" s="101">
        <f t="shared" si="7"/>
        <v>0.22099523358971673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2458</v>
      </c>
      <c r="X90" s="116">
        <v>2562</v>
      </c>
      <c r="Y90" s="116">
        <v>2752</v>
      </c>
      <c r="Z90" s="116">
        <v>2815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32094</v>
      </c>
      <c r="X91" s="116">
        <v>32705</v>
      </c>
      <c r="Y91" s="116">
        <v>33186</v>
      </c>
      <c r="Z91" s="116">
        <v>33424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2552</v>
      </c>
      <c r="X93" s="116">
        <v>2735</v>
      </c>
      <c r="Y93" s="116">
        <v>2929</v>
      </c>
      <c r="Z93" s="116">
        <v>3044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7337</v>
      </c>
      <c r="X94" s="116">
        <v>7609</v>
      </c>
      <c r="Y94" s="116">
        <v>7901</v>
      </c>
      <c r="Z94" s="116">
        <v>8269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980</v>
      </c>
      <c r="X95" s="116">
        <v>1002</v>
      </c>
      <c r="Y95" s="116">
        <v>1047</v>
      </c>
      <c r="Z95" s="116">
        <v>1067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3843</v>
      </c>
      <c r="X96" s="116">
        <v>4051</v>
      </c>
      <c r="Y96" s="116">
        <v>4255</v>
      </c>
      <c r="Z96" s="116">
        <v>4416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6323</v>
      </c>
      <c r="X97" s="116">
        <v>6664</v>
      </c>
      <c r="Y97" s="116">
        <v>6763</v>
      </c>
      <c r="Z97" s="116">
        <v>6767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3206</v>
      </c>
      <c r="X98" s="116">
        <v>3195</v>
      </c>
      <c r="Y98" s="116">
        <v>3250</v>
      </c>
      <c r="Z98" s="116">
        <v>3275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231</v>
      </c>
      <c r="X99" s="116">
        <v>233</v>
      </c>
      <c r="Y99" s="116">
        <v>255</v>
      </c>
      <c r="Z99" s="116">
        <v>284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1187</v>
      </c>
      <c r="X100" s="116">
        <v>1235</v>
      </c>
      <c r="Y100" s="116">
        <v>1347</v>
      </c>
      <c r="Z100" s="116">
        <v>1367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31226</v>
      </c>
      <c r="X101" s="116">
        <v>31669</v>
      </c>
      <c r="Y101" s="116">
        <v>32352</v>
      </c>
      <c r="Z101" s="116">
        <v>32851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64546</v>
      </c>
      <c r="X104" s="116">
        <v>68149</v>
      </c>
      <c r="Y104" s="116">
        <v>70068</v>
      </c>
      <c r="Z104" s="116">
        <v>71068</v>
      </c>
      <c r="AB104" s="113" t="str">
        <f>TEXT(Z104,"###,###")</f>
        <v>71,068</v>
      </c>
      <c r="AD104" s="134">
        <f>Z104/($Z$4)*100</f>
        <v>76.557147473876981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15401</v>
      </c>
      <c r="X105" s="116">
        <v>15318</v>
      </c>
      <c r="Y105" s="116">
        <v>15112</v>
      </c>
      <c r="Z105" s="116">
        <v>16163</v>
      </c>
      <c r="AB105" s="113" t="str">
        <f>TEXT(Z105,"###,###")</f>
        <v>16,163</v>
      </c>
      <c r="AD105" s="134">
        <f>Z105/($Z$4)*100</f>
        <v>17.411397177636541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79947</v>
      </c>
      <c r="X106" s="124">
        <v>83467</v>
      </c>
      <c r="Y106" s="124">
        <v>85180</v>
      </c>
      <c r="Z106" s="124">
        <v>87231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12017</v>
      </c>
      <c r="X108" s="116">
        <v>12922</v>
      </c>
      <c r="Y108" s="116">
        <v>15279</v>
      </c>
      <c r="Z108" s="116">
        <v>14242</v>
      </c>
      <c r="AB108" s="113" t="str">
        <f>TEXT(Z108,"###,###")</f>
        <v>14,242</v>
      </c>
      <c r="AD108" s="134">
        <f>Z108/($Z$4)*100</f>
        <v>15.342023052892383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12903</v>
      </c>
      <c r="X109" s="116">
        <v>13604</v>
      </c>
      <c r="Y109" s="116">
        <v>13698</v>
      </c>
      <c r="Z109" s="116">
        <v>13004</v>
      </c>
      <c r="AB109" s="113" t="str">
        <f>TEXT(Z109,"###,###")</f>
        <v>13,004</v>
      </c>
      <c r="AD109" s="134">
        <f>Z109/($Z$4)*100</f>
        <v>14.008402456102553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19594</v>
      </c>
      <c r="X110" s="116">
        <v>20419</v>
      </c>
      <c r="Y110" s="116">
        <v>19743</v>
      </c>
      <c r="Z110" s="116">
        <v>22003</v>
      </c>
      <c r="AB110" s="113" t="str">
        <f>TEXT(Z110,"###,###")</f>
        <v>22,003</v>
      </c>
      <c r="AD110" s="134">
        <f>Z110/($Z$4)*100</f>
        <v>23.702466874932675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35433</v>
      </c>
      <c r="X111" s="116">
        <v>36522</v>
      </c>
      <c r="Y111" s="116">
        <v>36460</v>
      </c>
      <c r="Z111" s="116">
        <v>37984</v>
      </c>
      <c r="AB111" s="113" t="str">
        <f>TEXT(Z111,"###,###")</f>
        <v>37,984</v>
      </c>
      <c r="AD111" s="134">
        <f>Z111/($Z$4)*100</f>
        <v>40.917806743509644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86944</v>
      </c>
      <c r="X112" s="116">
        <v>89415</v>
      </c>
      <c r="Y112" s="116">
        <v>91248</v>
      </c>
      <c r="Z112" s="116">
        <v>92831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40.24</v>
      </c>
      <c r="W118" s="135">
        <v>41.23</v>
      </c>
      <c r="X118" s="135">
        <v>41.24</v>
      </c>
      <c r="Y118" s="135">
        <v>41.29</v>
      </c>
      <c r="Z118" s="135">
        <v>41.32</v>
      </c>
      <c r="AB118" s="113" t="str">
        <f>TEXT(Z118,"##.0")</f>
        <v>41.3</v>
      </c>
    </row>
    <row r="120" spans="19:32" x14ac:dyDescent="0.25">
      <c r="S120" s="105" t="s">
        <v>104</v>
      </c>
      <c r="T120" s="116"/>
      <c r="U120" s="116"/>
      <c r="V120" s="116">
        <v>54720</v>
      </c>
      <c r="W120" s="116">
        <v>55539</v>
      </c>
      <c r="X120" s="116">
        <v>56359</v>
      </c>
      <c r="Y120" s="116">
        <v>57362</v>
      </c>
      <c r="Z120" s="116">
        <v>57997</v>
      </c>
      <c r="AB120" s="113" t="str">
        <f>TEXT(Z120,"###,###")</f>
        <v>57,997</v>
      </c>
    </row>
    <row r="121" spans="19:32" x14ac:dyDescent="0.25">
      <c r="S121" s="105" t="s">
        <v>105</v>
      </c>
      <c r="T121" s="116"/>
      <c r="U121" s="116"/>
      <c r="V121" s="116">
        <v>3794</v>
      </c>
      <c r="W121" s="116">
        <v>3836</v>
      </c>
      <c r="X121" s="116">
        <v>3860</v>
      </c>
      <c r="Y121" s="116">
        <v>3889</v>
      </c>
      <c r="Z121" s="116">
        <v>3810</v>
      </c>
      <c r="AB121" s="113" t="str">
        <f>TEXT(Z121,"###,###")</f>
        <v>3,810</v>
      </c>
    </row>
    <row r="122" spans="19:32" x14ac:dyDescent="0.25">
      <c r="S122" s="105" t="s">
        <v>106</v>
      </c>
      <c r="T122" s="116"/>
      <c r="U122" s="116"/>
      <c r="V122" s="116">
        <v>3851</v>
      </c>
      <c r="W122" s="116">
        <v>3939</v>
      </c>
      <c r="X122" s="116">
        <v>4155</v>
      </c>
      <c r="Y122" s="116">
        <v>4287</v>
      </c>
      <c r="Z122" s="116">
        <v>4468</v>
      </c>
      <c r="AB122" s="113" t="str">
        <f>TEXT(Z122,"###,###")</f>
        <v>4,468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58571</v>
      </c>
      <c r="W124" s="116">
        <v>59478</v>
      </c>
      <c r="X124" s="116">
        <v>60514</v>
      </c>
      <c r="Y124" s="116">
        <v>61649</v>
      </c>
      <c r="Z124" s="116">
        <v>62465</v>
      </c>
      <c r="AB124" s="113" t="str">
        <f>TEXT(Z124,"###,###")</f>
        <v>62,465</v>
      </c>
      <c r="AD124" s="131">
        <f>Z124/$Z$7*100</f>
        <v>94.251225952470762</v>
      </c>
    </row>
    <row r="125" spans="19:32" x14ac:dyDescent="0.25">
      <c r="S125" s="105" t="s">
        <v>108</v>
      </c>
      <c r="T125" s="116"/>
      <c r="U125" s="116"/>
      <c r="V125" s="116">
        <v>7645</v>
      </c>
      <c r="W125" s="116">
        <v>7775</v>
      </c>
      <c r="X125" s="116">
        <v>8015</v>
      </c>
      <c r="Y125" s="116">
        <v>8176</v>
      </c>
      <c r="Z125" s="116">
        <v>8278</v>
      </c>
      <c r="AB125" s="113" t="str">
        <f>TEXT(Z125,"###,###")</f>
        <v>8,278</v>
      </c>
      <c r="AD125" s="131">
        <f>Z125/$Z$7*100</f>
        <v>12.490380988306299</v>
      </c>
    </row>
    <row r="127" spans="19:32" x14ac:dyDescent="0.25">
      <c r="S127" s="105" t="s">
        <v>109</v>
      </c>
      <c r="T127" s="116"/>
      <c r="U127" s="116"/>
      <c r="V127" s="116">
        <v>31711</v>
      </c>
      <c r="W127" s="116">
        <v>32094</v>
      </c>
      <c r="X127" s="116">
        <v>32705</v>
      </c>
      <c r="Y127" s="116">
        <v>33186</v>
      </c>
      <c r="Z127" s="116">
        <v>33425</v>
      </c>
      <c r="AB127" s="113" t="str">
        <f>TEXT(Z127,"###,###")</f>
        <v>33,425</v>
      </c>
      <c r="AD127" s="131">
        <f>Z127/$Z$7*100</f>
        <v>50.433798566578645</v>
      </c>
    </row>
    <row r="128" spans="19:32" x14ac:dyDescent="0.25">
      <c r="S128" s="105" t="s">
        <v>110</v>
      </c>
      <c r="T128" s="116"/>
      <c r="U128" s="116"/>
      <c r="V128" s="116">
        <v>30654</v>
      </c>
      <c r="W128" s="116">
        <v>31226</v>
      </c>
      <c r="X128" s="116">
        <v>31669</v>
      </c>
      <c r="Y128" s="116">
        <v>32352</v>
      </c>
      <c r="Z128" s="116">
        <v>32850</v>
      </c>
      <c r="AB128" s="113" t="str">
        <f>TEXT(Z128,"###,###")</f>
        <v>32,850</v>
      </c>
      <c r="AD128" s="131">
        <f>Z128/$Z$7*100</f>
        <v>49.566201433421355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2975AC2-71C1-48EC-9BA5-FEEA28B695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D23A0DCC-9F97-4641-94F6-337036DD3F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754D85F8-6FA0-44CF-AF78-A553CCA019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D38133E1-B11F-4552-B425-42EABFFE77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BB7B7-9E0A-4C59-8219-A2723D6B416C}">
  <sheetPr codeName="Sheet10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Melbourne</v>
      </c>
      <c r="T1" s="103"/>
      <c r="U1" s="103"/>
      <c r="V1" s="103"/>
      <c r="W1" s="103"/>
      <c r="X1" s="103"/>
      <c r="Y1" s="104" t="str">
        <f>Y3</f>
        <v>8.44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158</v>
      </c>
      <c r="Y3" s="109" t="s">
        <v>250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8.44 Melbourne,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122037</v>
      </c>
      <c r="W4" s="112">
        <v>129645</v>
      </c>
      <c r="X4" s="112">
        <v>140834</v>
      </c>
      <c r="Y4" s="112">
        <v>158123</v>
      </c>
      <c r="Z4" s="112">
        <v>164965</v>
      </c>
      <c r="AB4" s="113" t="str">
        <f>TEXT(Z4,"###,###")</f>
        <v>164,965</v>
      </c>
      <c r="AD4" s="114">
        <f>Z4/Y4-1</f>
        <v>4.3270112507351799E-2</v>
      </c>
      <c r="AF4" s="114">
        <f>Z4/V4-1</f>
        <v>0.35176217048927794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63281</v>
      </c>
      <c r="W5" s="112">
        <v>66461</v>
      </c>
      <c r="X5" s="112">
        <v>72249</v>
      </c>
      <c r="Y5" s="112">
        <v>81671</v>
      </c>
      <c r="Z5" s="112">
        <v>83741</v>
      </c>
      <c r="AB5" s="113" t="str">
        <f>TEXT(Z5,"###,###")</f>
        <v>83,741</v>
      </c>
      <c r="AD5" s="114">
        <f t="shared" ref="AD5:AD9" si="0">Z5/Y5-1</f>
        <v>2.5345593907261987E-2</v>
      </c>
      <c r="AF5" s="114">
        <f t="shared" ref="AF5:AF9" si="1">Z5/V5-1</f>
        <v>0.32331979583129211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58756</v>
      </c>
      <c r="W6" s="112">
        <v>63184</v>
      </c>
      <c r="X6" s="112">
        <v>68585</v>
      </c>
      <c r="Y6" s="112">
        <v>76447</v>
      </c>
      <c r="Z6" s="112">
        <v>81227</v>
      </c>
      <c r="AB6" s="113" t="str">
        <f>TEXT(Z6,"###,###")</f>
        <v>81,227</v>
      </c>
      <c r="AD6" s="114">
        <f t="shared" si="0"/>
        <v>6.2526979475976852E-2</v>
      </c>
      <c r="AF6" s="114">
        <f t="shared" si="1"/>
        <v>0.38244604806317661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82200</v>
      </c>
      <c r="W7" s="112">
        <v>86868</v>
      </c>
      <c r="X7" s="112">
        <v>93319</v>
      </c>
      <c r="Y7" s="112">
        <v>105642</v>
      </c>
      <c r="Z7" s="112">
        <v>108058</v>
      </c>
      <c r="AB7" s="113" t="str">
        <f>TEXT(Z7,"###,###")</f>
        <v>108,058</v>
      </c>
      <c r="AD7" s="114">
        <f t="shared" si="0"/>
        <v>2.286969197856914E-2</v>
      </c>
      <c r="AF7" s="114">
        <f t="shared" si="1"/>
        <v>0.3145742092457422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164,965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108,058</v>
      </c>
      <c r="P8" s="71"/>
      <c r="S8" s="111" t="s">
        <v>87</v>
      </c>
      <c r="T8" s="112"/>
      <c r="U8" s="112"/>
      <c r="V8" s="112">
        <v>37205.5</v>
      </c>
      <c r="W8" s="112">
        <v>37508</v>
      </c>
      <c r="X8" s="112">
        <v>36142.199999999997</v>
      </c>
      <c r="Y8" s="112">
        <v>37672.21</v>
      </c>
      <c r="Z8" s="112">
        <v>35598.019999999997</v>
      </c>
      <c r="AB8" s="113" t="str">
        <f>TEXT(Z8,"$###,###")</f>
        <v>$35,598</v>
      </c>
      <c r="AD8" s="114">
        <f t="shared" si="0"/>
        <v>-5.5058888236182657E-2</v>
      </c>
      <c r="AF8" s="114">
        <f t="shared" si="1"/>
        <v>-4.3205440055905764E-2</v>
      </c>
    </row>
    <row r="9" spans="1:32" x14ac:dyDescent="0.25">
      <c r="A9" s="32" t="s">
        <v>15</v>
      </c>
      <c r="B9" s="75"/>
      <c r="C9" s="76"/>
      <c r="D9" s="77">
        <f>AD104</f>
        <v>81.529415330524657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51.485313442780736</v>
      </c>
      <c r="P9" s="78" t="s">
        <v>88</v>
      </c>
      <c r="S9" s="111" t="s">
        <v>7</v>
      </c>
      <c r="T9" s="112"/>
      <c r="U9" s="112"/>
      <c r="V9" s="112">
        <v>4706350406</v>
      </c>
      <c r="W9" s="112">
        <v>5066222521</v>
      </c>
      <c r="X9" s="112">
        <v>5389181883</v>
      </c>
      <c r="Y9" s="112">
        <v>6309074051</v>
      </c>
      <c r="Z9" s="112">
        <v>6543073839</v>
      </c>
      <c r="AB9" s="113" t="str">
        <f>TEXT(Z9/1000000,"$#,###.0")&amp;" mil"</f>
        <v>$6,543.1 mil</v>
      </c>
      <c r="AD9" s="114">
        <f t="shared" si="0"/>
        <v>3.708940267754679E-2</v>
      </c>
      <c r="AF9" s="114">
        <f t="shared" si="1"/>
        <v>0.3902649132666387</v>
      </c>
    </row>
    <row r="10" spans="1:32" x14ac:dyDescent="0.25">
      <c r="A10" s="32" t="s">
        <v>18</v>
      </c>
      <c r="B10" s="75"/>
      <c r="C10" s="76"/>
      <c r="D10" s="77">
        <f>AD105</f>
        <v>12.254114509138301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48.516537415091889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95.806881489570415</v>
      </c>
      <c r="P11" s="78" t="s">
        <v>88</v>
      </c>
      <c r="S11" s="111" t="s">
        <v>30</v>
      </c>
      <c r="T11" s="116"/>
      <c r="U11" s="116"/>
      <c r="V11" s="116">
        <v>113709</v>
      </c>
      <c r="W11" s="116">
        <v>120482</v>
      </c>
      <c r="X11" s="116">
        <v>130678</v>
      </c>
      <c r="Y11" s="116">
        <v>146847</v>
      </c>
      <c r="Z11" s="116">
        <v>152809</v>
      </c>
    </row>
    <row r="12" spans="1:32" ht="28.5" customHeight="1" x14ac:dyDescent="0.25">
      <c r="A12" s="32" t="s">
        <v>20</v>
      </c>
      <c r="B12" s="76"/>
      <c r="C12" s="76"/>
      <c r="D12" s="77">
        <f>AD108</f>
        <v>13.594398811869185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11.248588720872124</v>
      </c>
      <c r="P12" s="78" t="s">
        <v>88</v>
      </c>
      <c r="S12" s="111" t="s">
        <v>31</v>
      </c>
      <c r="T12" s="116"/>
      <c r="U12" s="116"/>
      <c r="V12" s="116">
        <v>8328</v>
      </c>
      <c r="W12" s="116">
        <v>9162</v>
      </c>
      <c r="X12" s="116">
        <v>10156</v>
      </c>
      <c r="Y12" s="116">
        <v>11276</v>
      </c>
      <c r="Z12" s="116">
        <v>12153</v>
      </c>
    </row>
    <row r="13" spans="1:32" ht="15" customHeight="1" x14ac:dyDescent="0.25">
      <c r="A13" s="32" t="s">
        <v>21</v>
      </c>
      <c r="B13" s="76"/>
      <c r="C13" s="76"/>
      <c r="D13" s="77">
        <f>AD109</f>
        <v>14.35698481496075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33.7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25.751523050344012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20.186559567655603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40.080623162489019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79.813440432344393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3511</v>
      </c>
      <c r="Z15" s="116">
        <v>3315</v>
      </c>
      <c r="AB15" s="121">
        <f t="shared" ref="AB15:AB34" si="2">IF(Z15="np",0,Z15/$Z$34)</f>
        <v>2.0095171703088534E-2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248</v>
      </c>
      <c r="Z16" s="116">
        <v>272</v>
      </c>
      <c r="AB16" s="121">
        <f t="shared" si="2"/>
        <v>1.6488346012790592E-3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3991</v>
      </c>
      <c r="Z17" s="116">
        <v>4325</v>
      </c>
      <c r="AB17" s="121">
        <f t="shared" si="2"/>
        <v>2.6217682538720335E-2</v>
      </c>
    </row>
    <row r="18" spans="1:28" x14ac:dyDescent="0.25">
      <c r="A18" s="67" t="str">
        <f>$S$1&amp;" ("&amp;$V$2&amp;" to "&amp;$Z$2&amp;")"</f>
        <v>Melbourne (2014-15 to 2018-19)</v>
      </c>
      <c r="B18" s="67"/>
      <c r="C18" s="67"/>
      <c r="D18" s="67"/>
      <c r="E18" s="67"/>
      <c r="F18" s="67"/>
      <c r="G18" s="67" t="str">
        <f>$S$1&amp;" ("&amp;$V$2&amp;" to "&amp;$Z$2&amp;")"</f>
        <v>Melbourne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708</v>
      </c>
      <c r="Z18" s="116">
        <v>821</v>
      </c>
      <c r="AB18" s="121">
        <f t="shared" si="2"/>
        <v>4.9768132634195128E-3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3688</v>
      </c>
      <c r="Z19" s="116">
        <v>3993</v>
      </c>
      <c r="AB19" s="121">
        <f t="shared" si="2"/>
        <v>2.4205134422453249E-2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4644</v>
      </c>
      <c r="Z20" s="116">
        <v>4712</v>
      </c>
      <c r="AB20" s="121">
        <f t="shared" si="2"/>
        <v>2.8563634710393113E-2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9590</v>
      </c>
      <c r="Z21" s="116">
        <v>10236</v>
      </c>
      <c r="AB21" s="121">
        <f t="shared" si="2"/>
        <v>6.2049525656957538E-2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26482</v>
      </c>
      <c r="Z22" s="116">
        <v>28823</v>
      </c>
      <c r="AB22" s="121">
        <f t="shared" si="2"/>
        <v>0.17472191070833207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3250</v>
      </c>
      <c r="Z23" s="116">
        <v>3300</v>
      </c>
      <c r="AB23" s="121">
        <f t="shared" si="2"/>
        <v>2.0004243324341527E-2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3741</v>
      </c>
      <c r="Z24" s="116">
        <v>4082</v>
      </c>
      <c r="AB24" s="121">
        <f t="shared" si="2"/>
        <v>2.4744642803018822E-2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7240</v>
      </c>
      <c r="Z25" s="116">
        <v>7859</v>
      </c>
      <c r="AB25" s="121">
        <f t="shared" si="2"/>
        <v>4.7640408571515171E-2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3130</v>
      </c>
      <c r="Z26" s="116">
        <v>3168</v>
      </c>
      <c r="AB26" s="121">
        <f t="shared" si="2"/>
        <v>1.9204073591367866E-2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24706</v>
      </c>
      <c r="Z27" s="116">
        <v>26585</v>
      </c>
      <c r="AB27" s="121">
        <f t="shared" si="2"/>
        <v>0.16115539659927863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19762</v>
      </c>
      <c r="Z28" s="116">
        <v>21279</v>
      </c>
      <c r="AB28" s="121">
        <f t="shared" si="2"/>
        <v>0.12899099809050404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7068</v>
      </c>
      <c r="Z29" s="116">
        <v>5992</v>
      </c>
      <c r="AB29" s="121">
        <f t="shared" si="2"/>
        <v>3.6322856363471039E-2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11451</v>
      </c>
      <c r="Z30" s="116">
        <v>11172</v>
      </c>
      <c r="AB30" s="121">
        <f t="shared" si="2"/>
        <v>6.7723456490770773E-2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10967</v>
      </c>
      <c r="Z31" s="116">
        <v>11777</v>
      </c>
      <c r="AB31" s="121">
        <f t="shared" si="2"/>
        <v>7.1390901100233384E-2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4274</v>
      </c>
      <c r="Z32" s="116">
        <v>4444</v>
      </c>
      <c r="AB32" s="121">
        <f t="shared" si="2"/>
        <v>2.6939047676779924E-2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4017</v>
      </c>
      <c r="Z33" s="116">
        <v>4438</v>
      </c>
      <c r="AB33" s="121">
        <f t="shared" si="2"/>
        <v>2.6902676325281122E-2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158123</v>
      </c>
      <c r="Z34" s="124">
        <v>164965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86248</v>
      </c>
      <c r="AB37" s="136">
        <f>Z37/Z40*100</f>
        <v>79.813440432344393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21814</v>
      </c>
      <c r="AB38" s="136">
        <f>Z38/Z40*100</f>
        <v>20.186559567655603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108062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10</v>
      </c>
      <c r="X44" s="116">
        <v>5</v>
      </c>
      <c r="Y44" s="116">
        <v>20</v>
      </c>
      <c r="Z44" s="116">
        <v>13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138</v>
      </c>
      <c r="X45" s="116">
        <v>136</v>
      </c>
      <c r="Y45" s="116">
        <v>191</v>
      </c>
      <c r="Z45" s="116">
        <v>210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2322</v>
      </c>
      <c r="X46" s="116">
        <v>2712</v>
      </c>
      <c r="Y46" s="116">
        <v>2983</v>
      </c>
      <c r="Z46" s="116">
        <v>2998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9929</v>
      </c>
      <c r="X47" s="116">
        <v>11134</v>
      </c>
      <c r="Y47" s="116">
        <v>12649</v>
      </c>
      <c r="Z47" s="116">
        <v>12779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19189</v>
      </c>
      <c r="X48" s="116">
        <v>20789</v>
      </c>
      <c r="Y48" s="116">
        <v>23176</v>
      </c>
      <c r="Z48" s="116">
        <v>23986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Melbourne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13502</v>
      </c>
      <c r="X49" s="116">
        <v>14279</v>
      </c>
      <c r="Y49" s="116">
        <v>16054</v>
      </c>
      <c r="Z49" s="116">
        <v>16869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6785</v>
      </c>
      <c r="X50" s="116">
        <v>7522</v>
      </c>
      <c r="Y50" s="116">
        <v>8849</v>
      </c>
      <c r="Z50" s="116">
        <v>9293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4025</v>
      </c>
      <c r="X51" s="116">
        <v>4354</v>
      </c>
      <c r="Y51" s="116">
        <v>5029</v>
      </c>
      <c r="Z51" s="116">
        <v>5163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2803</v>
      </c>
      <c r="X52" s="116">
        <v>3112</v>
      </c>
      <c r="Y52" s="116">
        <v>3620</v>
      </c>
      <c r="Z52" s="116">
        <v>3516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2376</v>
      </c>
      <c r="X53" s="116">
        <v>2465</v>
      </c>
      <c r="Y53" s="116">
        <v>2720</v>
      </c>
      <c r="Z53" s="116">
        <v>2699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1916</v>
      </c>
      <c r="X54" s="116">
        <v>2057</v>
      </c>
      <c r="Y54" s="116">
        <v>2287</v>
      </c>
      <c r="Z54" s="116">
        <v>2291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1548</v>
      </c>
      <c r="X55" s="116">
        <v>1632</v>
      </c>
      <c r="Y55" s="116">
        <v>1709</v>
      </c>
      <c r="Z55" s="116">
        <v>1720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1043</v>
      </c>
      <c r="X56" s="116">
        <v>1047</v>
      </c>
      <c r="Y56" s="116">
        <v>1104</v>
      </c>
      <c r="Z56" s="116">
        <v>1093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532</v>
      </c>
      <c r="X57" s="116">
        <v>632</v>
      </c>
      <c r="Y57" s="116">
        <v>672</v>
      </c>
      <c r="Z57" s="116">
        <v>668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208</v>
      </c>
      <c r="X58" s="116">
        <v>215</v>
      </c>
      <c r="Y58" s="116">
        <v>216</v>
      </c>
      <c r="Z58" s="116">
        <v>250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70</v>
      </c>
      <c r="X59" s="116">
        <v>90</v>
      </c>
      <c r="Y59" s="116">
        <v>99</v>
      </c>
      <c r="Z59" s="116">
        <v>112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64</v>
      </c>
      <c r="X60" s="116">
        <v>59</v>
      </c>
      <c r="Y60" s="116">
        <v>74</v>
      </c>
      <c r="Z60" s="116">
        <v>77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66461</v>
      </c>
      <c r="X61" s="116">
        <v>72249</v>
      </c>
      <c r="Y61" s="116">
        <v>81671</v>
      </c>
      <c r="Z61" s="116">
        <v>83743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11</v>
      </c>
      <c r="X63" s="116">
        <v>13</v>
      </c>
      <c r="Y63" s="116">
        <v>16</v>
      </c>
      <c r="Z63" s="116">
        <v>16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Melbourne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212</v>
      </c>
      <c r="X64" s="116">
        <v>177</v>
      </c>
      <c r="Y64" s="116">
        <v>262</v>
      </c>
      <c r="Z64" s="116">
        <v>278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3112</v>
      </c>
      <c r="X65" s="116">
        <v>3209</v>
      </c>
      <c r="Y65" s="116">
        <v>3504</v>
      </c>
      <c r="Z65" s="116">
        <v>3516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11257</v>
      </c>
      <c r="X66" s="116">
        <v>12486</v>
      </c>
      <c r="Y66" s="116">
        <v>13733</v>
      </c>
      <c r="Z66" s="116">
        <v>14809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19033</v>
      </c>
      <c r="X67" s="116">
        <v>20713</v>
      </c>
      <c r="Y67" s="116">
        <v>23331</v>
      </c>
      <c r="Z67" s="116">
        <v>24582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11832</v>
      </c>
      <c r="X68" s="116">
        <v>12520</v>
      </c>
      <c r="Y68" s="116">
        <v>14137</v>
      </c>
      <c r="Z68" s="116">
        <v>15381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5171</v>
      </c>
      <c r="X69" s="116">
        <v>5999</v>
      </c>
      <c r="Y69" s="116">
        <v>6864</v>
      </c>
      <c r="Z69" s="116">
        <v>7552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3240</v>
      </c>
      <c r="X70" s="116">
        <v>3446</v>
      </c>
      <c r="Y70" s="116">
        <v>3846</v>
      </c>
      <c r="Z70" s="116">
        <v>3964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2589</v>
      </c>
      <c r="X71" s="116">
        <v>2904</v>
      </c>
      <c r="Y71" s="116">
        <v>3084</v>
      </c>
      <c r="Z71" s="116">
        <v>3225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2213</v>
      </c>
      <c r="X72" s="116">
        <v>2289</v>
      </c>
      <c r="Y72" s="116">
        <v>2438</v>
      </c>
      <c r="Z72" s="116">
        <v>2486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1882</v>
      </c>
      <c r="X73" s="116">
        <v>1915</v>
      </c>
      <c r="Y73" s="116">
        <v>2034</v>
      </c>
      <c r="Z73" s="116">
        <v>2152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1359</v>
      </c>
      <c r="X74" s="116">
        <v>1480</v>
      </c>
      <c r="Y74" s="116">
        <v>1514</v>
      </c>
      <c r="Z74" s="116">
        <v>1537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779</v>
      </c>
      <c r="X75" s="116">
        <v>859</v>
      </c>
      <c r="Y75" s="116">
        <v>873</v>
      </c>
      <c r="Z75" s="116">
        <v>994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291</v>
      </c>
      <c r="X76" s="116">
        <v>366</v>
      </c>
      <c r="Y76" s="116">
        <v>444</v>
      </c>
      <c r="Z76" s="116">
        <v>429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95</v>
      </c>
      <c r="X77" s="116">
        <v>103</v>
      </c>
      <c r="Y77" s="116">
        <v>139</v>
      </c>
      <c r="Z77" s="116">
        <v>144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40</v>
      </c>
      <c r="X78" s="116">
        <v>44</v>
      </c>
      <c r="Y78" s="116">
        <v>47</v>
      </c>
      <c r="Z78" s="116">
        <v>67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64</v>
      </c>
      <c r="X79" s="116">
        <v>61</v>
      </c>
      <c r="Y79" s="116">
        <v>80</v>
      </c>
      <c r="Z79" s="116">
        <v>82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63184</v>
      </c>
      <c r="X80" s="116">
        <v>68585</v>
      </c>
      <c r="Y80" s="116">
        <v>76447</v>
      </c>
      <c r="Z80" s="116">
        <v>81229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Melbourne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5038</v>
      </c>
      <c r="X83" s="116">
        <v>5342</v>
      </c>
      <c r="Y83" s="116">
        <v>5893</v>
      </c>
      <c r="Z83" s="116">
        <v>5985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13686</v>
      </c>
      <c r="X84" s="116">
        <v>14779</v>
      </c>
      <c r="Y84" s="116">
        <v>16225</v>
      </c>
      <c r="Z84" s="116">
        <v>17445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164,965</v>
      </c>
      <c r="D85" s="100">
        <f t="shared" ref="D85:D90" si="4">AD4</f>
        <v>4.3270112507351799E-2</v>
      </c>
      <c r="E85" s="101">
        <f t="shared" ref="E85:E90" si="5">AD4</f>
        <v>4.3270112507351799E-2</v>
      </c>
      <c r="F85" s="100">
        <f t="shared" ref="F85:F90" si="6">AF4</f>
        <v>0.35176217048927794</v>
      </c>
      <c r="G85" s="101">
        <f t="shared" ref="G85:G90" si="7">AF4</f>
        <v>0.35176217048927794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3316</v>
      </c>
      <c r="X85" s="116">
        <v>3539</v>
      </c>
      <c r="Y85" s="116">
        <v>4005</v>
      </c>
      <c r="Z85" s="116">
        <v>4251</v>
      </c>
    </row>
    <row r="86" spans="1:30" ht="15" customHeight="1" x14ac:dyDescent="0.25">
      <c r="A86" s="102" t="s">
        <v>4</v>
      </c>
      <c r="B86" s="51"/>
      <c r="C86" s="61" t="str">
        <f t="shared" si="3"/>
        <v>83,741</v>
      </c>
      <c r="D86" s="100">
        <f t="shared" si="4"/>
        <v>2.5345593907261987E-2</v>
      </c>
      <c r="E86" s="101">
        <f t="shared" si="5"/>
        <v>2.5345593907261987E-2</v>
      </c>
      <c r="F86" s="100">
        <f t="shared" si="6"/>
        <v>0.32331979583129211</v>
      </c>
      <c r="G86" s="101">
        <f t="shared" si="7"/>
        <v>0.32331979583129211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3163</v>
      </c>
      <c r="X86" s="116">
        <v>3341</v>
      </c>
      <c r="Y86" s="116">
        <v>3612</v>
      </c>
      <c r="Z86" s="116">
        <v>3698</v>
      </c>
    </row>
    <row r="87" spans="1:30" ht="15" customHeight="1" x14ac:dyDescent="0.25">
      <c r="A87" s="102" t="s">
        <v>5</v>
      </c>
      <c r="B87" s="51"/>
      <c r="C87" s="61" t="str">
        <f t="shared" si="3"/>
        <v>81,227</v>
      </c>
      <c r="D87" s="100">
        <f t="shared" si="4"/>
        <v>6.2526979475976852E-2</v>
      </c>
      <c r="E87" s="101">
        <f t="shared" si="5"/>
        <v>6.2526979475976852E-2</v>
      </c>
      <c r="F87" s="100">
        <f t="shared" si="6"/>
        <v>0.38244604806317661</v>
      </c>
      <c r="G87" s="101">
        <f t="shared" si="7"/>
        <v>0.38244604806317661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2830</v>
      </c>
      <c r="X87" s="116">
        <v>3189</v>
      </c>
      <c r="Y87" s="116">
        <v>3338</v>
      </c>
      <c r="Z87" s="116">
        <v>3385</v>
      </c>
    </row>
    <row r="88" spans="1:30" ht="15" customHeight="1" x14ac:dyDescent="0.25">
      <c r="A88" s="51" t="s">
        <v>6</v>
      </c>
      <c r="B88" s="51"/>
      <c r="C88" s="61" t="str">
        <f t="shared" si="3"/>
        <v>108,058</v>
      </c>
      <c r="D88" s="100">
        <f t="shared" si="4"/>
        <v>2.286969197856914E-2</v>
      </c>
      <c r="E88" s="101">
        <f t="shared" si="5"/>
        <v>2.286969197856914E-2</v>
      </c>
      <c r="F88" s="100">
        <f t="shared" si="6"/>
        <v>0.3145742092457422</v>
      </c>
      <c r="G88" s="101">
        <f t="shared" si="7"/>
        <v>0.3145742092457422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2099</v>
      </c>
      <c r="X88" s="116">
        <v>2181</v>
      </c>
      <c r="Y88" s="116">
        <v>2392</v>
      </c>
      <c r="Z88" s="116">
        <v>2519</v>
      </c>
    </row>
    <row r="89" spans="1:30" ht="15" customHeight="1" x14ac:dyDescent="0.25">
      <c r="A89" s="51" t="s">
        <v>102</v>
      </c>
      <c r="B89" s="51"/>
      <c r="C89" s="61" t="str">
        <f t="shared" si="3"/>
        <v>$35,598</v>
      </c>
      <c r="D89" s="100">
        <f t="shared" si="4"/>
        <v>-5.5058888236182657E-2</v>
      </c>
      <c r="E89" s="101">
        <f t="shared" si="5"/>
        <v>-5.5058888236182657E-2</v>
      </c>
      <c r="F89" s="100">
        <f t="shared" si="6"/>
        <v>-4.3205440055905764E-2</v>
      </c>
      <c r="G89" s="101">
        <f t="shared" si="7"/>
        <v>-4.3205440055905764E-2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688</v>
      </c>
      <c r="X89" s="116">
        <v>816</v>
      </c>
      <c r="Y89" s="116">
        <v>947</v>
      </c>
      <c r="Z89" s="116">
        <v>992</v>
      </c>
    </row>
    <row r="90" spans="1:30" ht="15" customHeight="1" x14ac:dyDescent="0.25">
      <c r="A90" s="51" t="s">
        <v>7</v>
      </c>
      <c r="B90" s="51"/>
      <c r="C90" s="61" t="str">
        <f t="shared" si="3"/>
        <v>$6,543.1 mil</v>
      </c>
      <c r="D90" s="100">
        <f t="shared" si="4"/>
        <v>3.708940267754679E-2</v>
      </c>
      <c r="E90" s="101">
        <f t="shared" si="5"/>
        <v>3.708940267754679E-2</v>
      </c>
      <c r="F90" s="100">
        <f t="shared" si="6"/>
        <v>0.3902649132666387</v>
      </c>
      <c r="G90" s="101">
        <f t="shared" si="7"/>
        <v>0.3902649132666387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3708</v>
      </c>
      <c r="X90" s="116">
        <v>3779</v>
      </c>
      <c r="Y90" s="116">
        <v>3980</v>
      </c>
      <c r="Z90" s="116">
        <v>4076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45251</v>
      </c>
      <c r="X91" s="116">
        <v>48569</v>
      </c>
      <c r="Y91" s="116">
        <v>55597</v>
      </c>
      <c r="Z91" s="116">
        <v>55634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3763</v>
      </c>
      <c r="X93" s="116">
        <v>4120</v>
      </c>
      <c r="Y93" s="116">
        <v>4436</v>
      </c>
      <c r="Z93" s="116">
        <v>4621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11373</v>
      </c>
      <c r="X94" s="116">
        <v>12156</v>
      </c>
      <c r="Y94" s="116">
        <v>13707</v>
      </c>
      <c r="Z94" s="116">
        <v>14781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1193</v>
      </c>
      <c r="X95" s="116">
        <v>1418</v>
      </c>
      <c r="Y95" s="116">
        <v>1677</v>
      </c>
      <c r="Z95" s="116">
        <v>1851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4446</v>
      </c>
      <c r="X96" s="116">
        <v>4914</v>
      </c>
      <c r="Y96" s="116">
        <v>5483</v>
      </c>
      <c r="Z96" s="116">
        <v>6124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5170</v>
      </c>
      <c r="X97" s="116">
        <v>5737</v>
      </c>
      <c r="Y97" s="116">
        <v>6081</v>
      </c>
      <c r="Z97" s="116">
        <v>6233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2766</v>
      </c>
      <c r="X98" s="116">
        <v>3022</v>
      </c>
      <c r="Y98" s="116">
        <v>3377</v>
      </c>
      <c r="Z98" s="116">
        <v>3427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110</v>
      </c>
      <c r="X99" s="116">
        <v>155</v>
      </c>
      <c r="Y99" s="116">
        <v>175</v>
      </c>
      <c r="Z99" s="116">
        <v>175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2302</v>
      </c>
      <c r="X100" s="116">
        <v>2510</v>
      </c>
      <c r="Y100" s="116">
        <v>2705</v>
      </c>
      <c r="Z100" s="116">
        <v>2833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41617</v>
      </c>
      <c r="X101" s="116">
        <v>44750</v>
      </c>
      <c r="Y101" s="116">
        <v>50040</v>
      </c>
      <c r="Z101" s="116">
        <v>52429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102110</v>
      </c>
      <c r="X104" s="116">
        <v>113595</v>
      </c>
      <c r="Y104" s="116">
        <v>126151</v>
      </c>
      <c r="Z104" s="116">
        <v>134495</v>
      </c>
      <c r="AB104" s="113" t="str">
        <f>TEXT(Z104,"###,###")</f>
        <v>134,495</v>
      </c>
      <c r="AD104" s="134">
        <f>Z104/($Z$4)*100</f>
        <v>81.529415330524657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18033</v>
      </c>
      <c r="X105" s="116">
        <v>18024</v>
      </c>
      <c r="Y105" s="116">
        <v>21607</v>
      </c>
      <c r="Z105" s="116">
        <v>20215</v>
      </c>
      <c r="AB105" s="113" t="str">
        <f>TEXT(Z105,"###,###")</f>
        <v>20,215</v>
      </c>
      <c r="AD105" s="134">
        <f>Z105/($Z$4)*100</f>
        <v>12.254114509138301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120143</v>
      </c>
      <c r="X106" s="124">
        <v>131619</v>
      </c>
      <c r="Y106" s="124">
        <v>147758</v>
      </c>
      <c r="Z106" s="124">
        <v>154710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16124</v>
      </c>
      <c r="X108" s="116">
        <v>18148</v>
      </c>
      <c r="Y108" s="116">
        <v>25688</v>
      </c>
      <c r="Z108" s="116">
        <v>22426</v>
      </c>
      <c r="AB108" s="113" t="str">
        <f>TEXT(Z108,"###,###")</f>
        <v>22,426</v>
      </c>
      <c r="AD108" s="134">
        <f>Z108/($Z$4)*100</f>
        <v>13.594398811869185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19158</v>
      </c>
      <c r="X109" s="116">
        <v>21329</v>
      </c>
      <c r="Y109" s="116">
        <v>23072</v>
      </c>
      <c r="Z109" s="116">
        <v>23684</v>
      </c>
      <c r="AB109" s="113" t="str">
        <f>TEXT(Z109,"###,###")</f>
        <v>23,684</v>
      </c>
      <c r="AD109" s="134">
        <f>Z109/($Z$4)*100</f>
        <v>14.35698481496075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33885</v>
      </c>
      <c r="X110" s="116">
        <v>36689</v>
      </c>
      <c r="Y110" s="116">
        <v>36498</v>
      </c>
      <c r="Z110" s="116">
        <v>42481</v>
      </c>
      <c r="AB110" s="113" t="str">
        <f>TEXT(Z110,"###,###")</f>
        <v>42,481</v>
      </c>
      <c r="AD110" s="134">
        <f>Z110/($Z$4)*100</f>
        <v>25.751523050344012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50976</v>
      </c>
      <c r="X111" s="116">
        <v>55453</v>
      </c>
      <c r="Y111" s="116">
        <v>62500</v>
      </c>
      <c r="Z111" s="116">
        <v>66119</v>
      </c>
      <c r="AB111" s="113" t="str">
        <f>TEXT(Z111,"###,###")</f>
        <v>66,119</v>
      </c>
      <c r="AD111" s="134">
        <f>Z111/($Z$4)*100</f>
        <v>40.080623162489019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129645</v>
      </c>
      <c r="X112" s="116">
        <v>140834</v>
      </c>
      <c r="Y112" s="116">
        <v>158123</v>
      </c>
      <c r="Z112" s="116">
        <v>164966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36.93</v>
      </c>
      <c r="W118" s="135">
        <v>33.86</v>
      </c>
      <c r="X118" s="135">
        <v>33.83</v>
      </c>
      <c r="Y118" s="135">
        <v>33.71</v>
      </c>
      <c r="Z118" s="135">
        <v>33.68</v>
      </c>
      <c r="AB118" s="113" t="str">
        <f>TEXT(Z118,"##.0")</f>
        <v>33.7</v>
      </c>
    </row>
    <row r="120" spans="19:32" x14ac:dyDescent="0.25">
      <c r="S120" s="105" t="s">
        <v>104</v>
      </c>
      <c r="T120" s="116"/>
      <c r="U120" s="116"/>
      <c r="V120" s="116">
        <v>73872</v>
      </c>
      <c r="W120" s="116">
        <v>77705</v>
      </c>
      <c r="X120" s="116">
        <v>83163</v>
      </c>
      <c r="Y120" s="116">
        <v>94366</v>
      </c>
      <c r="Z120" s="116">
        <v>95906</v>
      </c>
      <c r="AB120" s="113" t="str">
        <f>TEXT(Z120,"###,###")</f>
        <v>95,906</v>
      </c>
    </row>
    <row r="121" spans="19:32" x14ac:dyDescent="0.25">
      <c r="S121" s="105" t="s">
        <v>105</v>
      </c>
      <c r="T121" s="116"/>
      <c r="U121" s="116"/>
      <c r="V121" s="116">
        <v>3361</v>
      </c>
      <c r="W121" s="116">
        <v>3578</v>
      </c>
      <c r="X121" s="116">
        <v>3912</v>
      </c>
      <c r="Y121" s="116">
        <v>4248</v>
      </c>
      <c r="Z121" s="116">
        <v>4534</v>
      </c>
      <c r="AB121" s="113" t="str">
        <f>TEXT(Z121,"###,###")</f>
        <v>4,534</v>
      </c>
    </row>
    <row r="122" spans="19:32" x14ac:dyDescent="0.25">
      <c r="S122" s="105" t="s">
        <v>106</v>
      </c>
      <c r="T122" s="116"/>
      <c r="U122" s="116"/>
      <c r="V122" s="116">
        <v>4965</v>
      </c>
      <c r="W122" s="116">
        <v>5587</v>
      </c>
      <c r="X122" s="116">
        <v>6244</v>
      </c>
      <c r="Y122" s="116">
        <v>7030</v>
      </c>
      <c r="Z122" s="116">
        <v>7621</v>
      </c>
      <c r="AB122" s="113" t="str">
        <f>TEXT(Z122,"###,###")</f>
        <v>7,621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78837</v>
      </c>
      <c r="W124" s="116">
        <v>83292</v>
      </c>
      <c r="X124" s="116">
        <v>89407</v>
      </c>
      <c r="Y124" s="116">
        <v>101396</v>
      </c>
      <c r="Z124" s="116">
        <v>103527</v>
      </c>
      <c r="AB124" s="113" t="str">
        <f>TEXT(Z124,"###,###")</f>
        <v>103,527</v>
      </c>
      <c r="AD124" s="131">
        <f>Z124/$Z$7*100</f>
        <v>95.806881489570415</v>
      </c>
    </row>
    <row r="125" spans="19:32" x14ac:dyDescent="0.25">
      <c r="S125" s="105" t="s">
        <v>108</v>
      </c>
      <c r="T125" s="116"/>
      <c r="U125" s="116"/>
      <c r="V125" s="116">
        <v>8326</v>
      </c>
      <c r="W125" s="116">
        <v>9165</v>
      </c>
      <c r="X125" s="116">
        <v>10156</v>
      </c>
      <c r="Y125" s="116">
        <v>11278</v>
      </c>
      <c r="Z125" s="116">
        <v>12155</v>
      </c>
      <c r="AB125" s="113" t="str">
        <f>TEXT(Z125,"###,###")</f>
        <v>12,155</v>
      </c>
      <c r="AD125" s="131">
        <f>Z125/$Z$7*100</f>
        <v>11.248588720872124</v>
      </c>
    </row>
    <row r="127" spans="19:32" x14ac:dyDescent="0.25">
      <c r="S127" s="105" t="s">
        <v>109</v>
      </c>
      <c r="T127" s="116"/>
      <c r="U127" s="116"/>
      <c r="V127" s="116">
        <v>43229</v>
      </c>
      <c r="W127" s="116">
        <v>45251</v>
      </c>
      <c r="X127" s="116">
        <v>48569</v>
      </c>
      <c r="Y127" s="116">
        <v>55597</v>
      </c>
      <c r="Z127" s="116">
        <v>55634</v>
      </c>
      <c r="AB127" s="113" t="str">
        <f>TEXT(Z127,"###,###")</f>
        <v>55,634</v>
      </c>
      <c r="AD127" s="131">
        <f>Z127/$Z$7*100</f>
        <v>51.485313442780736</v>
      </c>
    </row>
    <row r="128" spans="19:32" x14ac:dyDescent="0.25">
      <c r="S128" s="105" t="s">
        <v>110</v>
      </c>
      <c r="T128" s="116"/>
      <c r="U128" s="116"/>
      <c r="V128" s="116">
        <v>38971</v>
      </c>
      <c r="W128" s="116">
        <v>41617</v>
      </c>
      <c r="X128" s="116">
        <v>44750</v>
      </c>
      <c r="Y128" s="116">
        <v>50040</v>
      </c>
      <c r="Z128" s="116">
        <v>52426</v>
      </c>
      <c r="AB128" s="113" t="str">
        <f>TEXT(Z128,"###,###")</f>
        <v>52,426</v>
      </c>
      <c r="AD128" s="131">
        <f>Z128/$Z$7*100</f>
        <v>48.516537415091889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A66E406-499B-4793-A241-F7ADEA010F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F0EA2F38-DCF8-4DA2-B161-381E1179BA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CC6C3610-BA68-452D-BE93-89C50BC411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B26D840D-0B72-4A48-A847-9A170CD698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06113-3538-4C12-ACF3-73ACDDFAC925}">
  <sheetPr codeName="Sheet10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Melton</v>
      </c>
      <c r="T1" s="103"/>
      <c r="U1" s="103"/>
      <c r="V1" s="103"/>
      <c r="W1" s="103"/>
      <c r="X1" s="103"/>
      <c r="Y1" s="104" t="str">
        <f>Y3</f>
        <v>8.45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159</v>
      </c>
      <c r="Y3" s="109" t="s">
        <v>251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8.45 Melton,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91197</v>
      </c>
      <c r="W4" s="112">
        <v>95959</v>
      </c>
      <c r="X4" s="112">
        <v>90600</v>
      </c>
      <c r="Y4" s="112">
        <v>110669</v>
      </c>
      <c r="Z4" s="112">
        <v>117887</v>
      </c>
      <c r="AB4" s="113" t="str">
        <f>TEXT(Z4,"###,###")</f>
        <v>117,887</v>
      </c>
      <c r="AD4" s="114">
        <f>Z4/Y4-1</f>
        <v>6.5221516413810576E-2</v>
      </c>
      <c r="AF4" s="114">
        <f>Z4/V4-1</f>
        <v>0.29266313584876702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48588</v>
      </c>
      <c r="W5" s="112">
        <v>50903</v>
      </c>
      <c r="X5" s="112">
        <v>48410</v>
      </c>
      <c r="Y5" s="112">
        <v>59687</v>
      </c>
      <c r="Z5" s="112">
        <v>62900</v>
      </c>
      <c r="AB5" s="113" t="str">
        <f>TEXT(Z5,"###,###")</f>
        <v>62,900</v>
      </c>
      <c r="AD5" s="114">
        <f t="shared" ref="AD5:AD9" si="0">Z5/Y5-1</f>
        <v>5.3830817430931432E-2</v>
      </c>
      <c r="AF5" s="114">
        <f t="shared" ref="AF5:AF9" si="1">Z5/V5-1</f>
        <v>0.29455832715896935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42609</v>
      </c>
      <c r="W6" s="112">
        <v>45056</v>
      </c>
      <c r="X6" s="112">
        <v>42190</v>
      </c>
      <c r="Y6" s="112">
        <v>50982</v>
      </c>
      <c r="Z6" s="112">
        <v>54986</v>
      </c>
      <c r="AB6" s="113" t="str">
        <f>TEXT(Z6,"###,###")</f>
        <v>54,986</v>
      </c>
      <c r="AD6" s="114">
        <f t="shared" si="0"/>
        <v>7.8537523047349955E-2</v>
      </c>
      <c r="AF6" s="114">
        <f t="shared" si="1"/>
        <v>0.29047853739820217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67699</v>
      </c>
      <c r="W7" s="112">
        <v>70951</v>
      </c>
      <c r="X7" s="112">
        <v>65982</v>
      </c>
      <c r="Y7" s="112">
        <v>79426</v>
      </c>
      <c r="Z7" s="112">
        <v>83891</v>
      </c>
      <c r="AB7" s="113" t="str">
        <f>TEXT(Z7,"###,###")</f>
        <v>83,891</v>
      </c>
      <c r="AD7" s="114">
        <f t="shared" si="0"/>
        <v>5.6215848714526784E-2</v>
      </c>
      <c r="AF7" s="114">
        <f t="shared" si="1"/>
        <v>0.239176354155896</v>
      </c>
    </row>
    <row r="8" spans="1:32" ht="17.25" customHeight="1" x14ac:dyDescent="0.25">
      <c r="A8" s="68" t="s">
        <v>13</v>
      </c>
      <c r="B8" s="69"/>
      <c r="C8" s="31"/>
      <c r="D8" s="70" t="str">
        <f>AB4</f>
        <v>117,887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83,891</v>
      </c>
      <c r="P8" s="71"/>
      <c r="S8" s="111" t="s">
        <v>87</v>
      </c>
      <c r="T8" s="112"/>
      <c r="U8" s="112"/>
      <c r="V8" s="112">
        <v>44396.03</v>
      </c>
      <c r="W8" s="112">
        <v>45385.5</v>
      </c>
      <c r="X8" s="112">
        <v>45509</v>
      </c>
      <c r="Y8" s="112">
        <v>47187</v>
      </c>
      <c r="Z8" s="112">
        <v>47792</v>
      </c>
      <c r="AB8" s="113" t="str">
        <f>TEXT(Z8,"$###,###")</f>
        <v>$47,792</v>
      </c>
      <c r="AD8" s="114">
        <f t="shared" si="0"/>
        <v>1.2821327908110192E-2</v>
      </c>
      <c r="AF8" s="114">
        <f t="shared" si="1"/>
        <v>7.6492650356349445E-2</v>
      </c>
    </row>
    <row r="9" spans="1:32" x14ac:dyDescent="0.25">
      <c r="A9" s="32" t="s">
        <v>15</v>
      </c>
      <c r="B9" s="75"/>
      <c r="C9" s="76"/>
      <c r="D9" s="77">
        <f>AD104</f>
        <v>81.21506188129311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52.943700754550548</v>
      </c>
      <c r="P9" s="78" t="s">
        <v>88</v>
      </c>
      <c r="S9" s="111" t="s">
        <v>7</v>
      </c>
      <c r="T9" s="112"/>
      <c r="U9" s="112"/>
      <c r="V9" s="112">
        <v>3486604001</v>
      </c>
      <c r="W9" s="112">
        <v>3768108706</v>
      </c>
      <c r="X9" s="112">
        <v>3566873084</v>
      </c>
      <c r="Y9" s="112">
        <v>4462572161</v>
      </c>
      <c r="Z9" s="112">
        <v>4855134270</v>
      </c>
      <c r="AB9" s="113" t="str">
        <f>TEXT(Z9/1000000,"$#,###.0")&amp;" mil"</f>
        <v>$4,855.1 mil</v>
      </c>
      <c r="AD9" s="114">
        <f t="shared" si="0"/>
        <v>8.7967677571858527E-2</v>
      </c>
      <c r="AF9" s="114">
        <f t="shared" si="1"/>
        <v>0.39251095582047424</v>
      </c>
    </row>
    <row r="10" spans="1:32" x14ac:dyDescent="0.25">
      <c r="A10" s="32" t="s">
        <v>18</v>
      </c>
      <c r="B10" s="75"/>
      <c r="C10" s="76"/>
      <c r="D10" s="77">
        <f>AD105</f>
        <v>12.763917989260904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47.05510722246725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94.316434420855629</v>
      </c>
      <c r="P11" s="78" t="s">
        <v>88</v>
      </c>
      <c r="S11" s="111" t="s">
        <v>30</v>
      </c>
      <c r="T11" s="116"/>
      <c r="U11" s="116"/>
      <c r="V11" s="116">
        <v>83781</v>
      </c>
      <c r="W11" s="116">
        <v>87969</v>
      </c>
      <c r="X11" s="116">
        <v>83036</v>
      </c>
      <c r="Y11" s="116">
        <v>101349</v>
      </c>
      <c r="Z11" s="116">
        <v>107965</v>
      </c>
    </row>
    <row r="12" spans="1:32" ht="28.5" customHeight="1" x14ac:dyDescent="0.25">
      <c r="A12" s="32" t="s">
        <v>20</v>
      </c>
      <c r="B12" s="76"/>
      <c r="C12" s="76"/>
      <c r="D12" s="77">
        <f>AD108</f>
        <v>13.160908327466133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11.83202012134794</v>
      </c>
      <c r="P12" s="78" t="s">
        <v>88</v>
      </c>
      <c r="S12" s="111" t="s">
        <v>31</v>
      </c>
      <c r="T12" s="116"/>
      <c r="U12" s="116"/>
      <c r="V12" s="116">
        <v>7419</v>
      </c>
      <c r="W12" s="116">
        <v>7987</v>
      </c>
      <c r="X12" s="116">
        <v>7564</v>
      </c>
      <c r="Y12" s="116">
        <v>9321</v>
      </c>
      <c r="Z12" s="116">
        <v>9928</v>
      </c>
    </row>
    <row r="13" spans="1:32" ht="15" customHeight="1" x14ac:dyDescent="0.25">
      <c r="A13" s="32" t="s">
        <v>21</v>
      </c>
      <c r="B13" s="76"/>
      <c r="C13" s="76"/>
      <c r="D13" s="77">
        <f>AD109</f>
        <v>10.862945023624318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38.7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22.132211354941596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16.172175799549414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47.820370354661669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83.827824200450578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470</v>
      </c>
      <c r="Z15" s="116">
        <v>416</v>
      </c>
      <c r="AB15" s="121">
        <f t="shared" ref="AB15:AB34" si="2">IF(Z15="np",0,Z15/$Z$34)</f>
        <v>3.5287730727470139E-3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102</v>
      </c>
      <c r="Z16" s="116">
        <v>146</v>
      </c>
      <c r="AB16" s="121">
        <f t="shared" si="2"/>
        <v>1.2384636264929424E-3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6975</v>
      </c>
      <c r="Z17" s="116">
        <v>7162</v>
      </c>
      <c r="AB17" s="121">
        <f t="shared" si="2"/>
        <v>6.075257871878393E-2</v>
      </c>
    </row>
    <row r="18" spans="1:28" x14ac:dyDescent="0.25">
      <c r="A18" s="67" t="str">
        <f>$S$1&amp;" ("&amp;$V$2&amp;" to "&amp;$Z$2&amp;")"</f>
        <v>Melton (2014-15 to 2018-19)</v>
      </c>
      <c r="B18" s="67"/>
      <c r="C18" s="67"/>
      <c r="D18" s="67"/>
      <c r="E18" s="67"/>
      <c r="F18" s="67"/>
      <c r="G18" s="67" t="str">
        <f>$S$1&amp;" ("&amp;$V$2&amp;" to "&amp;$Z$2&amp;")"</f>
        <v>Melton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884</v>
      </c>
      <c r="Z18" s="116">
        <v>1009</v>
      </c>
      <c r="AB18" s="121">
        <f t="shared" si="2"/>
        <v>8.5589712269272533E-3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9062</v>
      </c>
      <c r="Z19" s="116">
        <v>9850</v>
      </c>
      <c r="AB19" s="121">
        <f t="shared" si="2"/>
        <v>8.3553881650380024E-2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5068</v>
      </c>
      <c r="Z20" s="116">
        <v>4877</v>
      </c>
      <c r="AB20" s="121">
        <f t="shared" si="2"/>
        <v>4.136977470141151E-2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11008</v>
      </c>
      <c r="Z21" s="116">
        <v>11496</v>
      </c>
      <c r="AB21" s="121">
        <f t="shared" si="2"/>
        <v>9.7516286644951142E-2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6583</v>
      </c>
      <c r="Z22" s="116">
        <v>7118</v>
      </c>
      <c r="AB22" s="121">
        <f t="shared" si="2"/>
        <v>6.0379343105320303E-2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8974</v>
      </c>
      <c r="Z23" s="116">
        <v>9662</v>
      </c>
      <c r="AB23" s="121">
        <f t="shared" si="2"/>
        <v>8.1959147665580892E-2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1277</v>
      </c>
      <c r="Z24" s="116">
        <v>1456</v>
      </c>
      <c r="AB24" s="121">
        <f t="shared" si="2"/>
        <v>1.235070575461455E-2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4637</v>
      </c>
      <c r="Z25" s="116">
        <v>5163</v>
      </c>
      <c r="AB25" s="121">
        <f t="shared" si="2"/>
        <v>4.3795806188925084E-2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1975</v>
      </c>
      <c r="Z26" s="116">
        <v>2000</v>
      </c>
      <c r="AB26" s="121">
        <f t="shared" si="2"/>
        <v>1.6965255157437568E-2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6239</v>
      </c>
      <c r="Z27" s="116">
        <v>6759</v>
      </c>
      <c r="AB27" s="121">
        <f t="shared" si="2"/>
        <v>5.7334079804560262E-2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14407</v>
      </c>
      <c r="Z28" s="116">
        <v>15768</v>
      </c>
      <c r="AB28" s="121">
        <f t="shared" si="2"/>
        <v>0.13375407166123779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5098</v>
      </c>
      <c r="Z29" s="116">
        <v>8297</v>
      </c>
      <c r="AB29" s="121">
        <f t="shared" si="2"/>
        <v>7.038036102062975E-2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6255</v>
      </c>
      <c r="Z30" s="116">
        <v>4538</v>
      </c>
      <c r="AB30" s="121">
        <f t="shared" si="2"/>
        <v>3.8494163952225845E-2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11154</v>
      </c>
      <c r="Z31" s="116">
        <v>12346</v>
      </c>
      <c r="AB31" s="121">
        <f t="shared" si="2"/>
        <v>0.1047265200868621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2007</v>
      </c>
      <c r="Z32" s="116">
        <v>2099</v>
      </c>
      <c r="AB32" s="121">
        <f t="shared" si="2"/>
        <v>1.7805035287730728E-2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3557</v>
      </c>
      <c r="Z33" s="116">
        <v>3897</v>
      </c>
      <c r="AB33" s="121">
        <f t="shared" si="2"/>
        <v>3.3056799674267098E-2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110669</v>
      </c>
      <c r="Z34" s="124">
        <v>117888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70324</v>
      </c>
      <c r="AB37" s="136">
        <f>Z37/Z40*100</f>
        <v>83.827824200450578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13567</v>
      </c>
      <c r="AB38" s="136">
        <f>Z38/Z40*100</f>
        <v>16.172175799549414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83891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14</v>
      </c>
      <c r="X44" s="116">
        <v>17</v>
      </c>
      <c r="Y44" s="116">
        <v>17</v>
      </c>
      <c r="Z44" s="116">
        <v>24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1079</v>
      </c>
      <c r="X45" s="116">
        <v>854</v>
      </c>
      <c r="Y45" s="116">
        <v>1076</v>
      </c>
      <c r="Z45" s="116">
        <v>1100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2863</v>
      </c>
      <c r="X46" s="116">
        <v>2898</v>
      </c>
      <c r="Y46" s="116">
        <v>3204</v>
      </c>
      <c r="Z46" s="116">
        <v>3606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4559</v>
      </c>
      <c r="X47" s="116">
        <v>4487</v>
      </c>
      <c r="Y47" s="116">
        <v>5537</v>
      </c>
      <c r="Z47" s="116">
        <v>5903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6441</v>
      </c>
      <c r="X48" s="116">
        <v>5749</v>
      </c>
      <c r="Y48" s="116">
        <v>7310</v>
      </c>
      <c r="Z48" s="116">
        <v>7853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Melton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6865</v>
      </c>
      <c r="X49" s="116">
        <v>6160</v>
      </c>
      <c r="Y49" s="116">
        <v>8521</v>
      </c>
      <c r="Z49" s="116">
        <v>9045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6887</v>
      </c>
      <c r="X50" s="116">
        <v>6470</v>
      </c>
      <c r="Y50" s="116">
        <v>8100</v>
      </c>
      <c r="Z50" s="116">
        <v>8536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6566</v>
      </c>
      <c r="X51" s="116">
        <v>6209</v>
      </c>
      <c r="Y51" s="116">
        <v>7296</v>
      </c>
      <c r="Z51" s="116">
        <v>7481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5025</v>
      </c>
      <c r="X52" s="116">
        <v>5139</v>
      </c>
      <c r="Y52" s="116">
        <v>6315</v>
      </c>
      <c r="Z52" s="116">
        <v>6579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4034</v>
      </c>
      <c r="X53" s="116">
        <v>3859</v>
      </c>
      <c r="Y53" s="116">
        <v>4693</v>
      </c>
      <c r="Z53" s="116">
        <v>4913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3114</v>
      </c>
      <c r="X54" s="116">
        <v>3057</v>
      </c>
      <c r="Y54" s="116">
        <v>3500</v>
      </c>
      <c r="Z54" s="116">
        <v>3603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2163</v>
      </c>
      <c r="X55" s="116">
        <v>2195</v>
      </c>
      <c r="Y55" s="116">
        <v>2512</v>
      </c>
      <c r="Z55" s="116">
        <v>2623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959</v>
      </c>
      <c r="X56" s="116">
        <v>935</v>
      </c>
      <c r="Y56" s="116">
        <v>1116</v>
      </c>
      <c r="Z56" s="116">
        <v>1126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230</v>
      </c>
      <c r="X57" s="116">
        <v>268</v>
      </c>
      <c r="Y57" s="116">
        <v>328</v>
      </c>
      <c r="Z57" s="116">
        <v>380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60</v>
      </c>
      <c r="X58" s="116">
        <v>69</v>
      </c>
      <c r="Y58" s="116">
        <v>90</v>
      </c>
      <c r="Z58" s="116">
        <v>85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20</v>
      </c>
      <c r="X59" s="116">
        <v>33</v>
      </c>
      <c r="Y59" s="116">
        <v>34</v>
      </c>
      <c r="Z59" s="116">
        <v>31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16</v>
      </c>
      <c r="X60" s="116">
        <v>10</v>
      </c>
      <c r="Y60" s="116">
        <v>20</v>
      </c>
      <c r="Z60" s="116">
        <v>19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50903</v>
      </c>
      <c r="X61" s="116">
        <v>48410</v>
      </c>
      <c r="Y61" s="116">
        <v>59687</v>
      </c>
      <c r="Z61" s="116">
        <v>62902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19</v>
      </c>
      <c r="X63" s="116">
        <v>25</v>
      </c>
      <c r="Y63" s="116">
        <v>26</v>
      </c>
      <c r="Z63" s="116">
        <v>19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Melton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1267</v>
      </c>
      <c r="X64" s="116">
        <v>1133</v>
      </c>
      <c r="Y64" s="116">
        <v>1273</v>
      </c>
      <c r="Z64" s="116">
        <v>1484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2941</v>
      </c>
      <c r="X65" s="116">
        <v>2921</v>
      </c>
      <c r="Y65" s="116">
        <v>3311</v>
      </c>
      <c r="Z65" s="116">
        <v>3447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4396</v>
      </c>
      <c r="X66" s="116">
        <v>4307</v>
      </c>
      <c r="Y66" s="116">
        <v>5267</v>
      </c>
      <c r="Z66" s="116">
        <v>5680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5820</v>
      </c>
      <c r="X67" s="116">
        <v>4887</v>
      </c>
      <c r="Y67" s="116">
        <v>6632</v>
      </c>
      <c r="Z67" s="116">
        <v>6929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6087</v>
      </c>
      <c r="X68" s="116">
        <v>5429</v>
      </c>
      <c r="Y68" s="116">
        <v>6856</v>
      </c>
      <c r="Z68" s="116">
        <v>7703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5766</v>
      </c>
      <c r="X69" s="116">
        <v>5378</v>
      </c>
      <c r="Y69" s="116">
        <v>6561</v>
      </c>
      <c r="Z69" s="116">
        <v>7174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5525</v>
      </c>
      <c r="X70" s="116">
        <v>5088</v>
      </c>
      <c r="Y70" s="116">
        <v>5953</v>
      </c>
      <c r="Z70" s="116">
        <v>6301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4649</v>
      </c>
      <c r="X71" s="116">
        <v>4633</v>
      </c>
      <c r="Y71" s="116">
        <v>5336</v>
      </c>
      <c r="Z71" s="116">
        <v>5742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3553</v>
      </c>
      <c r="X72" s="116">
        <v>3426</v>
      </c>
      <c r="Y72" s="116">
        <v>4005</v>
      </c>
      <c r="Z72" s="116">
        <v>4376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2607</v>
      </c>
      <c r="X73" s="116">
        <v>2519</v>
      </c>
      <c r="Y73" s="116">
        <v>2912</v>
      </c>
      <c r="Z73" s="116">
        <v>3131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1666</v>
      </c>
      <c r="X74" s="116">
        <v>1639</v>
      </c>
      <c r="Y74" s="116">
        <v>1847</v>
      </c>
      <c r="Z74" s="116">
        <v>1918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551</v>
      </c>
      <c r="X75" s="116">
        <v>564</v>
      </c>
      <c r="Y75" s="116">
        <v>679</v>
      </c>
      <c r="Z75" s="116">
        <v>783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135</v>
      </c>
      <c r="X76" s="116">
        <v>145</v>
      </c>
      <c r="Y76" s="116">
        <v>191</v>
      </c>
      <c r="Z76" s="116">
        <v>210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36</v>
      </c>
      <c r="X77" s="116">
        <v>37</v>
      </c>
      <c r="Y77" s="116">
        <v>44</v>
      </c>
      <c r="Z77" s="116">
        <v>50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28</v>
      </c>
      <c r="X78" s="116">
        <v>35</v>
      </c>
      <c r="Y78" s="116">
        <v>27</v>
      </c>
      <c r="Z78" s="116">
        <v>25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30</v>
      </c>
      <c r="X79" s="116">
        <v>24</v>
      </c>
      <c r="Y79" s="116">
        <v>25</v>
      </c>
      <c r="Z79" s="116">
        <v>25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45056</v>
      </c>
      <c r="X80" s="116">
        <v>42190</v>
      </c>
      <c r="Y80" s="116">
        <v>50982</v>
      </c>
      <c r="Z80" s="116">
        <v>54989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Melton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4225</v>
      </c>
      <c r="X83" s="116">
        <v>4059</v>
      </c>
      <c r="Y83" s="116">
        <v>4911</v>
      </c>
      <c r="Z83" s="116">
        <v>5070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3909</v>
      </c>
      <c r="X84" s="116">
        <v>3700</v>
      </c>
      <c r="Y84" s="116">
        <v>4591</v>
      </c>
      <c r="Z84" s="116">
        <v>4898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117,887</v>
      </c>
      <c r="D85" s="100">
        <f t="shared" ref="D85:D90" si="4">AD4</f>
        <v>6.5221516413810576E-2</v>
      </c>
      <c r="E85" s="101">
        <f t="shared" ref="E85:E90" si="5">AD4</f>
        <v>6.5221516413810576E-2</v>
      </c>
      <c r="F85" s="100">
        <f t="shared" ref="F85:F90" si="6">AF4</f>
        <v>0.29266313584876702</v>
      </c>
      <c r="G85" s="101">
        <f t="shared" ref="G85:G90" si="7">AF4</f>
        <v>0.29266313584876702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6983</v>
      </c>
      <c r="X85" s="116">
        <v>6386</v>
      </c>
      <c r="Y85" s="116">
        <v>7797</v>
      </c>
      <c r="Z85" s="116">
        <v>8222</v>
      </c>
    </row>
    <row r="86" spans="1:30" ht="15" customHeight="1" x14ac:dyDescent="0.25">
      <c r="A86" s="102" t="s">
        <v>4</v>
      </c>
      <c r="B86" s="51"/>
      <c r="C86" s="61" t="str">
        <f t="shared" si="3"/>
        <v>62,900</v>
      </c>
      <c r="D86" s="100">
        <f t="shared" si="4"/>
        <v>5.3830817430931432E-2</v>
      </c>
      <c r="E86" s="101">
        <f t="shared" si="5"/>
        <v>5.3830817430931432E-2</v>
      </c>
      <c r="F86" s="100">
        <f t="shared" si="6"/>
        <v>0.29455832715896935</v>
      </c>
      <c r="G86" s="101">
        <f t="shared" si="7"/>
        <v>0.29455832715896935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1812</v>
      </c>
      <c r="X86" s="116">
        <v>1752</v>
      </c>
      <c r="Y86" s="116">
        <v>2210</v>
      </c>
      <c r="Z86" s="116">
        <v>2429</v>
      </c>
    </row>
    <row r="87" spans="1:30" ht="15" customHeight="1" x14ac:dyDescent="0.25">
      <c r="A87" s="102" t="s">
        <v>5</v>
      </c>
      <c r="B87" s="51"/>
      <c r="C87" s="61" t="str">
        <f t="shared" si="3"/>
        <v>54,986</v>
      </c>
      <c r="D87" s="100">
        <f t="shared" si="4"/>
        <v>7.8537523047349955E-2</v>
      </c>
      <c r="E87" s="101">
        <f t="shared" si="5"/>
        <v>7.8537523047349955E-2</v>
      </c>
      <c r="F87" s="100">
        <f t="shared" si="6"/>
        <v>0.29047853739820217</v>
      </c>
      <c r="G87" s="101">
        <f t="shared" si="7"/>
        <v>0.29047853739820217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2583</v>
      </c>
      <c r="X87" s="116">
        <v>2413</v>
      </c>
      <c r="Y87" s="116">
        <v>2838</v>
      </c>
      <c r="Z87" s="116">
        <v>2932</v>
      </c>
    </row>
    <row r="88" spans="1:30" ht="15" customHeight="1" x14ac:dyDescent="0.25">
      <c r="A88" s="51" t="s">
        <v>6</v>
      </c>
      <c r="B88" s="51"/>
      <c r="C88" s="61" t="str">
        <f t="shared" si="3"/>
        <v>83,891</v>
      </c>
      <c r="D88" s="100">
        <f t="shared" si="4"/>
        <v>5.6215848714526784E-2</v>
      </c>
      <c r="E88" s="101">
        <f t="shared" si="5"/>
        <v>5.6215848714526784E-2</v>
      </c>
      <c r="F88" s="100">
        <f t="shared" si="6"/>
        <v>0.239176354155896</v>
      </c>
      <c r="G88" s="101">
        <f t="shared" si="7"/>
        <v>0.239176354155896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1955</v>
      </c>
      <c r="X88" s="116">
        <v>1904</v>
      </c>
      <c r="Y88" s="116">
        <v>2190</v>
      </c>
      <c r="Z88" s="116">
        <v>2331</v>
      </c>
    </row>
    <row r="89" spans="1:30" ht="15" customHeight="1" x14ac:dyDescent="0.25">
      <c r="A89" s="51" t="s">
        <v>102</v>
      </c>
      <c r="B89" s="51"/>
      <c r="C89" s="61" t="str">
        <f t="shared" si="3"/>
        <v>$47,792</v>
      </c>
      <c r="D89" s="100">
        <f t="shared" si="4"/>
        <v>1.2821327908110192E-2</v>
      </c>
      <c r="E89" s="101">
        <f t="shared" si="5"/>
        <v>1.2821327908110192E-2</v>
      </c>
      <c r="F89" s="100">
        <f t="shared" si="6"/>
        <v>7.6492650356349445E-2</v>
      </c>
      <c r="G89" s="101">
        <f t="shared" si="7"/>
        <v>7.6492650356349445E-2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5211</v>
      </c>
      <c r="X89" s="116">
        <v>4770</v>
      </c>
      <c r="Y89" s="116">
        <v>5909</v>
      </c>
      <c r="Z89" s="116">
        <v>6377</v>
      </c>
    </row>
    <row r="90" spans="1:30" ht="15" customHeight="1" x14ac:dyDescent="0.25">
      <c r="A90" s="51" t="s">
        <v>7</v>
      </c>
      <c r="B90" s="51"/>
      <c r="C90" s="61" t="str">
        <f t="shared" si="3"/>
        <v>$4,855.1 mil</v>
      </c>
      <c r="D90" s="100">
        <f t="shared" si="4"/>
        <v>8.7967677571858527E-2</v>
      </c>
      <c r="E90" s="101">
        <f t="shared" si="5"/>
        <v>8.7967677571858527E-2</v>
      </c>
      <c r="F90" s="100">
        <f t="shared" si="6"/>
        <v>0.39251095582047424</v>
      </c>
      <c r="G90" s="101">
        <f t="shared" si="7"/>
        <v>0.39251095582047424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4221</v>
      </c>
      <c r="X90" s="116">
        <v>4114</v>
      </c>
      <c r="Y90" s="116">
        <v>5163</v>
      </c>
      <c r="Z90" s="116">
        <v>5374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37663</v>
      </c>
      <c r="X91" s="116">
        <v>35139</v>
      </c>
      <c r="Y91" s="116">
        <v>42386</v>
      </c>
      <c r="Z91" s="116">
        <v>44414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3184</v>
      </c>
      <c r="X93" s="116">
        <v>3035</v>
      </c>
      <c r="Y93" s="116">
        <v>3698</v>
      </c>
      <c r="Z93" s="116">
        <v>3946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5501</v>
      </c>
      <c r="X94" s="116">
        <v>5179</v>
      </c>
      <c r="Y94" s="116">
        <v>6387</v>
      </c>
      <c r="Z94" s="116">
        <v>6980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1094</v>
      </c>
      <c r="X95" s="116">
        <v>985</v>
      </c>
      <c r="Y95" s="116">
        <v>1229</v>
      </c>
      <c r="Z95" s="116">
        <v>1345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4540</v>
      </c>
      <c r="X96" s="116">
        <v>4361</v>
      </c>
      <c r="Y96" s="116">
        <v>5591</v>
      </c>
      <c r="Z96" s="116">
        <v>6188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6811</v>
      </c>
      <c r="X97" s="116">
        <v>6410</v>
      </c>
      <c r="Y97" s="116">
        <v>7482</v>
      </c>
      <c r="Z97" s="116">
        <v>7676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3788</v>
      </c>
      <c r="X98" s="116">
        <v>3578</v>
      </c>
      <c r="Y98" s="116">
        <v>4353</v>
      </c>
      <c r="Z98" s="116">
        <v>4540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621</v>
      </c>
      <c r="X99" s="116">
        <v>574</v>
      </c>
      <c r="Y99" s="116">
        <v>791</v>
      </c>
      <c r="Z99" s="116">
        <v>922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2033</v>
      </c>
      <c r="X100" s="116">
        <v>1978</v>
      </c>
      <c r="Y100" s="116">
        <v>2489</v>
      </c>
      <c r="Z100" s="116">
        <v>2802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33288</v>
      </c>
      <c r="X101" s="116">
        <v>30843</v>
      </c>
      <c r="Y101" s="116">
        <v>37040</v>
      </c>
      <c r="Z101" s="116">
        <v>39478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75228</v>
      </c>
      <c r="X104" s="116">
        <v>73101</v>
      </c>
      <c r="Y104" s="116">
        <v>89878</v>
      </c>
      <c r="Z104" s="116">
        <v>95742</v>
      </c>
      <c r="AB104" s="113" t="str">
        <f>TEXT(Z104,"###,###")</f>
        <v>95,742</v>
      </c>
      <c r="AD104" s="134">
        <f>Z104/($Z$4)*100</f>
        <v>81.21506188129311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12845</v>
      </c>
      <c r="X105" s="116">
        <v>11455</v>
      </c>
      <c r="Y105" s="116">
        <v>13414</v>
      </c>
      <c r="Z105" s="116">
        <v>15047</v>
      </c>
      <c r="AB105" s="113" t="str">
        <f>TEXT(Z105,"###,###")</f>
        <v>15,047</v>
      </c>
      <c r="AD105" s="134">
        <f>Z105/($Z$4)*100</f>
        <v>12.763917989260904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88073</v>
      </c>
      <c r="X106" s="124">
        <v>84556</v>
      </c>
      <c r="Y106" s="124">
        <v>103292</v>
      </c>
      <c r="Z106" s="124">
        <v>110789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11625</v>
      </c>
      <c r="X108" s="116">
        <v>11682</v>
      </c>
      <c r="Y108" s="116">
        <v>16753</v>
      </c>
      <c r="Z108" s="116">
        <v>15515</v>
      </c>
      <c r="AB108" s="113" t="str">
        <f>TEXT(Z108,"###,###")</f>
        <v>15,515</v>
      </c>
      <c r="AD108" s="134">
        <f>Z108/($Z$4)*100</f>
        <v>13.160908327466133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11287</v>
      </c>
      <c r="X109" s="116">
        <v>10901</v>
      </c>
      <c r="Y109" s="116">
        <v>12872</v>
      </c>
      <c r="Z109" s="116">
        <v>12806</v>
      </c>
      <c r="AB109" s="113" t="str">
        <f>TEXT(Z109,"###,###")</f>
        <v>12,806</v>
      </c>
      <c r="AD109" s="134">
        <f>Z109/($Z$4)*100</f>
        <v>10.862945023624318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20762</v>
      </c>
      <c r="X110" s="116">
        <v>19955</v>
      </c>
      <c r="Y110" s="116">
        <v>22751</v>
      </c>
      <c r="Z110" s="116">
        <v>26091</v>
      </c>
      <c r="AB110" s="113" t="str">
        <f>TEXT(Z110,"###,###")</f>
        <v>26,091</v>
      </c>
      <c r="AD110" s="134">
        <f>Z110/($Z$4)*100</f>
        <v>22.132211354941596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44399</v>
      </c>
      <c r="X111" s="116">
        <v>42018</v>
      </c>
      <c r="Y111" s="116">
        <v>50916</v>
      </c>
      <c r="Z111" s="116">
        <v>56374</v>
      </c>
      <c r="AB111" s="113" t="str">
        <f>TEXT(Z111,"###,###")</f>
        <v>56,374</v>
      </c>
      <c r="AD111" s="134">
        <f>Z111/($Z$4)*100</f>
        <v>47.820370354661669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95959</v>
      </c>
      <c r="X112" s="116">
        <v>90600</v>
      </c>
      <c r="Y112" s="116">
        <v>110669</v>
      </c>
      <c r="Z112" s="116">
        <v>117889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40.630000000000003</v>
      </c>
      <c r="W118" s="135">
        <v>38.700000000000003</v>
      </c>
      <c r="X118" s="135">
        <v>39.06</v>
      </c>
      <c r="Y118" s="135">
        <v>38.770000000000003</v>
      </c>
      <c r="Z118" s="135">
        <v>38.67</v>
      </c>
      <c r="AB118" s="113" t="str">
        <f>TEXT(Z118,"##.0")</f>
        <v>38.7</v>
      </c>
    </row>
    <row r="120" spans="19:32" x14ac:dyDescent="0.25">
      <c r="S120" s="105" t="s">
        <v>104</v>
      </c>
      <c r="T120" s="116"/>
      <c r="U120" s="116"/>
      <c r="V120" s="116">
        <v>60283</v>
      </c>
      <c r="W120" s="116">
        <v>62961</v>
      </c>
      <c r="X120" s="116">
        <v>58418</v>
      </c>
      <c r="Y120" s="116">
        <v>70106</v>
      </c>
      <c r="Z120" s="116">
        <v>73962</v>
      </c>
      <c r="AB120" s="113" t="str">
        <f>TEXT(Z120,"###,###")</f>
        <v>73,962</v>
      </c>
    </row>
    <row r="121" spans="19:32" x14ac:dyDescent="0.25">
      <c r="S121" s="105" t="s">
        <v>105</v>
      </c>
      <c r="T121" s="116"/>
      <c r="U121" s="116"/>
      <c r="V121" s="116">
        <v>3954</v>
      </c>
      <c r="W121" s="116">
        <v>4196</v>
      </c>
      <c r="X121" s="116">
        <v>3889</v>
      </c>
      <c r="Y121" s="116">
        <v>4730</v>
      </c>
      <c r="Z121" s="116">
        <v>4765</v>
      </c>
      <c r="AB121" s="113" t="str">
        <f>TEXT(Z121,"###,###")</f>
        <v>4,765</v>
      </c>
    </row>
    <row r="122" spans="19:32" x14ac:dyDescent="0.25">
      <c r="S122" s="105" t="s">
        <v>106</v>
      </c>
      <c r="T122" s="116"/>
      <c r="U122" s="116"/>
      <c r="V122" s="116">
        <v>3461</v>
      </c>
      <c r="W122" s="116">
        <v>3800</v>
      </c>
      <c r="X122" s="116">
        <v>3675</v>
      </c>
      <c r="Y122" s="116">
        <v>4587</v>
      </c>
      <c r="Z122" s="116">
        <v>5161</v>
      </c>
      <c r="AB122" s="113" t="str">
        <f>TEXT(Z122,"###,###")</f>
        <v>5,161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63744</v>
      </c>
      <c r="W124" s="116">
        <v>66761</v>
      </c>
      <c r="X124" s="116">
        <v>62093</v>
      </c>
      <c r="Y124" s="116">
        <v>74693</v>
      </c>
      <c r="Z124" s="116">
        <v>79123</v>
      </c>
      <c r="AB124" s="113" t="str">
        <f>TEXT(Z124,"###,###")</f>
        <v>79,123</v>
      </c>
      <c r="AD124" s="131">
        <f>Z124/$Z$7*100</f>
        <v>94.316434420855629</v>
      </c>
    </row>
    <row r="125" spans="19:32" x14ac:dyDescent="0.25">
      <c r="S125" s="105" t="s">
        <v>108</v>
      </c>
      <c r="T125" s="116"/>
      <c r="U125" s="116"/>
      <c r="V125" s="116">
        <v>7415</v>
      </c>
      <c r="W125" s="116">
        <v>7996</v>
      </c>
      <c r="X125" s="116">
        <v>7564</v>
      </c>
      <c r="Y125" s="116">
        <v>9317</v>
      </c>
      <c r="Z125" s="116">
        <v>9926</v>
      </c>
      <c r="AB125" s="113" t="str">
        <f>TEXT(Z125,"###,###")</f>
        <v>9,926</v>
      </c>
      <c r="AD125" s="131">
        <f>Z125/$Z$7*100</f>
        <v>11.83202012134794</v>
      </c>
    </row>
    <row r="127" spans="19:32" x14ac:dyDescent="0.25">
      <c r="S127" s="105" t="s">
        <v>109</v>
      </c>
      <c r="T127" s="116"/>
      <c r="U127" s="116"/>
      <c r="V127" s="116">
        <v>36009</v>
      </c>
      <c r="W127" s="116">
        <v>37663</v>
      </c>
      <c r="X127" s="116">
        <v>35139</v>
      </c>
      <c r="Y127" s="116">
        <v>42386</v>
      </c>
      <c r="Z127" s="116">
        <v>44415</v>
      </c>
      <c r="AB127" s="113" t="str">
        <f>TEXT(Z127,"###,###")</f>
        <v>44,415</v>
      </c>
      <c r="AD127" s="131">
        <f>Z127/$Z$7*100</f>
        <v>52.943700754550548</v>
      </c>
    </row>
    <row r="128" spans="19:32" x14ac:dyDescent="0.25">
      <c r="S128" s="105" t="s">
        <v>110</v>
      </c>
      <c r="T128" s="116"/>
      <c r="U128" s="116"/>
      <c r="V128" s="116">
        <v>31690</v>
      </c>
      <c r="W128" s="116">
        <v>33288</v>
      </c>
      <c r="X128" s="116">
        <v>30843</v>
      </c>
      <c r="Y128" s="116">
        <v>37040</v>
      </c>
      <c r="Z128" s="116">
        <v>39475</v>
      </c>
      <c r="AB128" s="113" t="str">
        <f>TEXT(Z128,"###,###")</f>
        <v>39,475</v>
      </c>
      <c r="AD128" s="131">
        <f>Z128/$Z$7*100</f>
        <v>47.05510722246725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0FF4E35-8BA5-49F6-B4B0-895C9AFAEE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21E5145F-2F5E-4291-B69F-B53C95C84E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7BBACB9C-EF24-4397-9849-DEFA9008A6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939474B0-84AC-4B0E-B9E8-24DF5C0DB0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03848-33DC-4507-8238-11C7C8368A8E}">
  <sheetPr codeName="Sheet11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Mildura</v>
      </c>
      <c r="T1" s="103"/>
      <c r="U1" s="103"/>
      <c r="V1" s="103"/>
      <c r="W1" s="103"/>
      <c r="X1" s="103"/>
      <c r="Y1" s="104" t="str">
        <f>Y3</f>
        <v>8.46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160</v>
      </c>
      <c r="Y3" s="109" t="s">
        <v>252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8.46 Mildura,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36990</v>
      </c>
      <c r="W4" s="112">
        <v>38009</v>
      </c>
      <c r="X4" s="112">
        <v>41508</v>
      </c>
      <c r="Y4" s="112">
        <v>46437</v>
      </c>
      <c r="Z4" s="112">
        <v>46772</v>
      </c>
      <c r="AB4" s="113" t="str">
        <f>TEXT(Z4,"###,###")</f>
        <v>46,772</v>
      </c>
      <c r="AD4" s="114">
        <f>Z4/Y4-1</f>
        <v>7.2140749833107254E-3</v>
      </c>
      <c r="AF4" s="114">
        <f>Z4/V4-1</f>
        <v>0.26444985131116527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19042</v>
      </c>
      <c r="W5" s="112">
        <v>19238</v>
      </c>
      <c r="X5" s="112">
        <v>21027</v>
      </c>
      <c r="Y5" s="112">
        <v>24058</v>
      </c>
      <c r="Z5" s="112">
        <v>24013</v>
      </c>
      <c r="AB5" s="113" t="str">
        <f>TEXT(Z5,"###,###")</f>
        <v>24,013</v>
      </c>
      <c r="AD5" s="114">
        <f t="shared" ref="AD5:AD9" si="0">Z5/Y5-1</f>
        <v>-1.8704796741209062E-3</v>
      </c>
      <c r="AF5" s="114">
        <f t="shared" ref="AF5:AF9" si="1">Z5/V5-1</f>
        <v>0.26105451108076894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17948</v>
      </c>
      <c r="W6" s="112">
        <v>18771</v>
      </c>
      <c r="X6" s="112">
        <v>20481</v>
      </c>
      <c r="Y6" s="112">
        <v>22379</v>
      </c>
      <c r="Z6" s="112">
        <v>22758</v>
      </c>
      <c r="AB6" s="113" t="str">
        <f>TEXT(Z6,"###,###")</f>
        <v>22,758</v>
      </c>
      <c r="AD6" s="114">
        <f t="shared" si="0"/>
        <v>1.6935519907055774E-2</v>
      </c>
      <c r="AF6" s="114">
        <f t="shared" si="1"/>
        <v>0.26799643414308005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25480</v>
      </c>
      <c r="W7" s="112">
        <v>26256</v>
      </c>
      <c r="X7" s="112">
        <v>28059</v>
      </c>
      <c r="Y7" s="112">
        <v>31362</v>
      </c>
      <c r="Z7" s="112">
        <v>30953</v>
      </c>
      <c r="AB7" s="113" t="str">
        <f>TEXT(Z7,"###,###")</f>
        <v>30,953</v>
      </c>
      <c r="AD7" s="114">
        <f t="shared" si="0"/>
        <v>-1.3041260123716647E-2</v>
      </c>
      <c r="AF7" s="114">
        <f t="shared" si="1"/>
        <v>0.21479591836734691</v>
      </c>
    </row>
    <row r="8" spans="1:32" ht="17.25" customHeight="1" x14ac:dyDescent="0.25">
      <c r="A8" s="68" t="s">
        <v>13</v>
      </c>
      <c r="B8" s="69"/>
      <c r="C8" s="31"/>
      <c r="D8" s="70" t="str">
        <f>AB4</f>
        <v>46,772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30,953</v>
      </c>
      <c r="P8" s="71"/>
      <c r="S8" s="111" t="s">
        <v>87</v>
      </c>
      <c r="T8" s="112"/>
      <c r="U8" s="112"/>
      <c r="V8" s="112">
        <v>31939.23</v>
      </c>
      <c r="W8" s="112">
        <v>33897</v>
      </c>
      <c r="X8" s="112">
        <v>33814</v>
      </c>
      <c r="Y8" s="112">
        <v>35457</v>
      </c>
      <c r="Z8" s="112">
        <v>35040</v>
      </c>
      <c r="AB8" s="113" t="str">
        <f>TEXT(Z8,"$###,###")</f>
        <v>$35,040</v>
      </c>
      <c r="AD8" s="114">
        <f t="shared" si="0"/>
        <v>-1.1760724257551369E-2</v>
      </c>
      <c r="AF8" s="114">
        <f t="shared" si="1"/>
        <v>9.708343000128683E-2</v>
      </c>
    </row>
    <row r="9" spans="1:32" x14ac:dyDescent="0.25">
      <c r="A9" s="32" t="s">
        <v>15</v>
      </c>
      <c r="B9" s="75"/>
      <c r="C9" s="76"/>
      <c r="D9" s="77">
        <f>AD104</f>
        <v>76.205849653638921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51.788195005330664</v>
      </c>
      <c r="P9" s="78" t="s">
        <v>88</v>
      </c>
      <c r="S9" s="111" t="s">
        <v>7</v>
      </c>
      <c r="T9" s="112"/>
      <c r="U9" s="112"/>
      <c r="V9" s="112">
        <v>1063745754</v>
      </c>
      <c r="W9" s="112">
        <v>1141196167</v>
      </c>
      <c r="X9" s="112">
        <v>1249583129</v>
      </c>
      <c r="Y9" s="112">
        <v>1438149876</v>
      </c>
      <c r="Z9" s="112">
        <v>1464866053</v>
      </c>
      <c r="AB9" s="113" t="str">
        <f>TEXT(Z9/1000000,"$#,###.0")&amp;" mil"</f>
        <v>$1,464.9 mil</v>
      </c>
      <c r="AD9" s="114">
        <f t="shared" si="0"/>
        <v>1.8576768281138412E-2</v>
      </c>
      <c r="AF9" s="114">
        <f t="shared" si="1"/>
        <v>0.37708286730327112</v>
      </c>
    </row>
    <row r="10" spans="1:32" x14ac:dyDescent="0.25">
      <c r="A10" s="32" t="s">
        <v>18</v>
      </c>
      <c r="B10" s="75"/>
      <c r="C10" s="76"/>
      <c r="D10" s="77">
        <f>AD105</f>
        <v>13.356281535961687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48.215035699286013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92.065389461441541</v>
      </c>
      <c r="P11" s="78" t="s">
        <v>88</v>
      </c>
      <c r="S11" s="111" t="s">
        <v>30</v>
      </c>
      <c r="T11" s="116"/>
      <c r="U11" s="116"/>
      <c r="V11" s="116">
        <v>32909</v>
      </c>
      <c r="W11" s="116">
        <v>33771</v>
      </c>
      <c r="X11" s="116">
        <v>36888</v>
      </c>
      <c r="Y11" s="116">
        <v>40941</v>
      </c>
      <c r="Z11" s="116">
        <v>41882</v>
      </c>
    </row>
    <row r="12" spans="1:32" ht="28.5" customHeight="1" x14ac:dyDescent="0.25">
      <c r="A12" s="32" t="s">
        <v>20</v>
      </c>
      <c r="B12" s="76"/>
      <c r="C12" s="76"/>
      <c r="D12" s="77">
        <f>AD108</f>
        <v>15.383135209099461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15.801376280166703</v>
      </c>
      <c r="P12" s="78" t="s">
        <v>88</v>
      </c>
      <c r="S12" s="111" t="s">
        <v>31</v>
      </c>
      <c r="T12" s="116"/>
      <c r="U12" s="116"/>
      <c r="V12" s="116">
        <v>4084</v>
      </c>
      <c r="W12" s="116">
        <v>4235</v>
      </c>
      <c r="X12" s="116">
        <v>4620</v>
      </c>
      <c r="Y12" s="116">
        <v>5497</v>
      </c>
      <c r="Z12" s="116">
        <v>4892</v>
      </c>
    </row>
    <row r="13" spans="1:32" ht="15" customHeight="1" x14ac:dyDescent="0.25">
      <c r="A13" s="32" t="s">
        <v>21</v>
      </c>
      <c r="B13" s="76"/>
      <c r="C13" s="76"/>
      <c r="D13" s="77">
        <f>AD109</f>
        <v>16.753613272898317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40.4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26.528692380056444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20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30.888138202343285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80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4268</v>
      </c>
      <c r="Z15" s="116">
        <v>4733</v>
      </c>
      <c r="AB15" s="121">
        <f t="shared" ref="AB15:AB34" si="2">IF(Z15="np",0,Z15/$Z$34)</f>
        <v>0.10119302146583425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289</v>
      </c>
      <c r="Z16" s="116">
        <v>265</v>
      </c>
      <c r="AB16" s="121">
        <f t="shared" si="2"/>
        <v>5.6657829470623446E-3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2829</v>
      </c>
      <c r="Z17" s="116">
        <v>2594</v>
      </c>
      <c r="AB17" s="121">
        <f t="shared" si="2"/>
        <v>5.5460531942187634E-2</v>
      </c>
    </row>
    <row r="18" spans="1:28" x14ac:dyDescent="0.25">
      <c r="A18" s="67" t="str">
        <f>$S$1&amp;" ("&amp;$V$2&amp;" to "&amp;$Z$2&amp;")"</f>
        <v>Mildura (2014-15 to 2018-19)</v>
      </c>
      <c r="B18" s="67"/>
      <c r="C18" s="67"/>
      <c r="D18" s="67"/>
      <c r="E18" s="67"/>
      <c r="F18" s="67"/>
      <c r="G18" s="67" t="str">
        <f>$S$1&amp;" ("&amp;$V$2&amp;" to "&amp;$Z$2&amp;")"</f>
        <v>Mildura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350</v>
      </c>
      <c r="Z18" s="116">
        <v>377</v>
      </c>
      <c r="AB18" s="121">
        <f t="shared" si="2"/>
        <v>8.0603780039339781E-3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2908</v>
      </c>
      <c r="Z19" s="116">
        <v>2951</v>
      </c>
      <c r="AB19" s="121">
        <f t="shared" si="2"/>
        <v>6.3093303685965968E-2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1785</v>
      </c>
      <c r="Z20" s="116">
        <v>1642</v>
      </c>
      <c r="AB20" s="121">
        <f t="shared" si="2"/>
        <v>3.5106473958778757E-2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4493</v>
      </c>
      <c r="Z21" s="116">
        <v>4617</v>
      </c>
      <c r="AB21" s="121">
        <f t="shared" si="2"/>
        <v>9.8712905156931499E-2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3388</v>
      </c>
      <c r="Z22" s="116">
        <v>3409</v>
      </c>
      <c r="AB22" s="121">
        <f t="shared" si="2"/>
        <v>7.2885487043530317E-2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1633</v>
      </c>
      <c r="Z23" s="116">
        <v>1638</v>
      </c>
      <c r="AB23" s="121">
        <f t="shared" si="2"/>
        <v>3.5020952706747627E-2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345</v>
      </c>
      <c r="Z24" s="116">
        <v>304</v>
      </c>
      <c r="AB24" s="121">
        <f t="shared" si="2"/>
        <v>6.4996151543658598E-3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1059</v>
      </c>
      <c r="Z25" s="116">
        <v>1028</v>
      </c>
      <c r="AB25" s="121">
        <f t="shared" si="2"/>
        <v>2.197896177200034E-2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798</v>
      </c>
      <c r="Z26" s="116">
        <v>714</v>
      </c>
      <c r="AB26" s="121">
        <f t="shared" si="2"/>
        <v>1.5265543487556658E-2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1796</v>
      </c>
      <c r="Z27" s="116">
        <v>1928</v>
      </c>
      <c r="AB27" s="121">
        <f t="shared" si="2"/>
        <v>4.1221243479004535E-2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4320</v>
      </c>
      <c r="Z28" s="116">
        <v>4813</v>
      </c>
      <c r="AB28" s="121">
        <f t="shared" si="2"/>
        <v>0.10290344650645686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1929</v>
      </c>
      <c r="Z29" s="116">
        <v>3329</v>
      </c>
      <c r="AB29" s="121">
        <f t="shared" si="2"/>
        <v>7.1175062002907727E-2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3283</v>
      </c>
      <c r="Z30" s="116">
        <v>2224</v>
      </c>
      <c r="AB30" s="121">
        <f t="shared" si="2"/>
        <v>4.7549816129308135E-2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4870</v>
      </c>
      <c r="Z31" s="116">
        <v>4889</v>
      </c>
      <c r="AB31" s="121">
        <f t="shared" si="2"/>
        <v>0.10452835029504833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588</v>
      </c>
      <c r="Z32" s="116">
        <v>595</v>
      </c>
      <c r="AB32" s="121">
        <f t="shared" si="2"/>
        <v>1.2721286239630548E-2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1217</v>
      </c>
      <c r="Z33" s="116">
        <v>1224</v>
      </c>
      <c r="AB33" s="121">
        <f t="shared" si="2"/>
        <v>2.6169503121525699E-2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46437</v>
      </c>
      <c r="Z34" s="124">
        <v>46772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24760</v>
      </c>
      <c r="AB37" s="136">
        <f>Z37/Z40*100</f>
        <v>80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6190</v>
      </c>
      <c r="AB38" s="136">
        <f>Z38/Z40*100</f>
        <v>20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30950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17</v>
      </c>
      <c r="X44" s="116">
        <v>9</v>
      </c>
      <c r="Y44" s="116">
        <v>11</v>
      </c>
      <c r="Z44" s="116">
        <v>5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500</v>
      </c>
      <c r="X45" s="116">
        <v>447</v>
      </c>
      <c r="Y45" s="116">
        <v>522</v>
      </c>
      <c r="Z45" s="116">
        <v>512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1346</v>
      </c>
      <c r="X46" s="116">
        <v>1617</v>
      </c>
      <c r="Y46" s="116">
        <v>1719</v>
      </c>
      <c r="Z46" s="116">
        <v>1691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2250</v>
      </c>
      <c r="X47" s="116">
        <v>2398</v>
      </c>
      <c r="Y47" s="116">
        <v>2932</v>
      </c>
      <c r="Z47" s="116">
        <v>3004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2634</v>
      </c>
      <c r="X48" s="116">
        <v>2946</v>
      </c>
      <c r="Y48" s="116">
        <v>3397</v>
      </c>
      <c r="Z48" s="116">
        <v>3738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Mildura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1956</v>
      </c>
      <c r="X49" s="116">
        <v>2166</v>
      </c>
      <c r="Y49" s="116">
        <v>2390</v>
      </c>
      <c r="Z49" s="116">
        <v>2569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1610</v>
      </c>
      <c r="X50" s="116">
        <v>1755</v>
      </c>
      <c r="Y50" s="116">
        <v>1894</v>
      </c>
      <c r="Z50" s="116">
        <v>1913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1701</v>
      </c>
      <c r="X51" s="116">
        <v>1793</v>
      </c>
      <c r="Y51" s="116">
        <v>1955</v>
      </c>
      <c r="Z51" s="116">
        <v>1827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1734</v>
      </c>
      <c r="X52" s="116">
        <v>1883</v>
      </c>
      <c r="Y52" s="116">
        <v>2084</v>
      </c>
      <c r="Z52" s="116">
        <v>2013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1618</v>
      </c>
      <c r="X53" s="116">
        <v>1684</v>
      </c>
      <c r="Y53" s="116">
        <v>1955</v>
      </c>
      <c r="Z53" s="116">
        <v>1860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1578</v>
      </c>
      <c r="X54" s="116">
        <v>1724</v>
      </c>
      <c r="Y54" s="116">
        <v>1941</v>
      </c>
      <c r="Z54" s="116">
        <v>1834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1190</v>
      </c>
      <c r="X55" s="116">
        <v>1349</v>
      </c>
      <c r="Y55" s="116">
        <v>1594</v>
      </c>
      <c r="Z55" s="116">
        <v>1616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652</v>
      </c>
      <c r="X56" s="116">
        <v>729</v>
      </c>
      <c r="Y56" s="116">
        <v>894</v>
      </c>
      <c r="Z56" s="116">
        <v>855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237</v>
      </c>
      <c r="X57" s="116">
        <v>300</v>
      </c>
      <c r="Y57" s="116">
        <v>361</v>
      </c>
      <c r="Z57" s="116">
        <v>371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117</v>
      </c>
      <c r="X58" s="116">
        <v>121</v>
      </c>
      <c r="Y58" s="116">
        <v>160</v>
      </c>
      <c r="Z58" s="116">
        <v>111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59</v>
      </c>
      <c r="X59" s="116">
        <v>60</v>
      </c>
      <c r="Y59" s="116">
        <v>78</v>
      </c>
      <c r="Z59" s="116">
        <v>66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34</v>
      </c>
      <c r="X60" s="116">
        <v>46</v>
      </c>
      <c r="Y60" s="116">
        <v>69</v>
      </c>
      <c r="Z60" s="116">
        <v>43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19238</v>
      </c>
      <c r="X61" s="116">
        <v>21027</v>
      </c>
      <c r="Y61" s="116">
        <v>24058</v>
      </c>
      <c r="Z61" s="116">
        <v>24019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</v>
      </c>
      <c r="X63" s="116">
        <v>6</v>
      </c>
      <c r="Y63" s="116">
        <v>13</v>
      </c>
      <c r="Z63" s="116">
        <v>8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Mildura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553</v>
      </c>
      <c r="X64" s="116">
        <v>571</v>
      </c>
      <c r="Y64" s="116">
        <v>626</v>
      </c>
      <c r="Z64" s="116">
        <v>652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1417</v>
      </c>
      <c r="X65" s="116">
        <v>1542</v>
      </c>
      <c r="Y65" s="116">
        <v>1691</v>
      </c>
      <c r="Z65" s="116">
        <v>1660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2219</v>
      </c>
      <c r="X66" s="116">
        <v>2448</v>
      </c>
      <c r="Y66" s="116">
        <v>2639</v>
      </c>
      <c r="Z66" s="116">
        <v>2739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2489</v>
      </c>
      <c r="X67" s="116">
        <v>2785</v>
      </c>
      <c r="Y67" s="116">
        <v>2991</v>
      </c>
      <c r="Z67" s="116">
        <v>3182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1776</v>
      </c>
      <c r="X68" s="116">
        <v>1920</v>
      </c>
      <c r="Y68" s="116">
        <v>2098</v>
      </c>
      <c r="Z68" s="116">
        <v>2268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1571</v>
      </c>
      <c r="X69" s="116">
        <v>1716</v>
      </c>
      <c r="Y69" s="116">
        <v>1815</v>
      </c>
      <c r="Z69" s="116">
        <v>1989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1791</v>
      </c>
      <c r="X70" s="116">
        <v>1791</v>
      </c>
      <c r="Y70" s="116">
        <v>1889</v>
      </c>
      <c r="Z70" s="116">
        <v>1814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1840</v>
      </c>
      <c r="X71" s="116">
        <v>2011</v>
      </c>
      <c r="Y71" s="116">
        <v>2179</v>
      </c>
      <c r="Z71" s="116">
        <v>2175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1670</v>
      </c>
      <c r="X72" s="116">
        <v>1787</v>
      </c>
      <c r="Y72" s="116">
        <v>1949</v>
      </c>
      <c r="Z72" s="116">
        <v>1933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1565</v>
      </c>
      <c r="X73" s="116">
        <v>1779</v>
      </c>
      <c r="Y73" s="116">
        <v>1963</v>
      </c>
      <c r="Z73" s="116">
        <v>1905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1058</v>
      </c>
      <c r="X74" s="116">
        <v>1217</v>
      </c>
      <c r="Y74" s="116">
        <v>1421</v>
      </c>
      <c r="Z74" s="116">
        <v>1412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494</v>
      </c>
      <c r="X75" s="116">
        <v>551</v>
      </c>
      <c r="Y75" s="116">
        <v>624</v>
      </c>
      <c r="Z75" s="116">
        <v>597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156</v>
      </c>
      <c r="X76" s="116">
        <v>194</v>
      </c>
      <c r="Y76" s="116">
        <v>272</v>
      </c>
      <c r="Z76" s="116">
        <v>268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79</v>
      </c>
      <c r="X77" s="116">
        <v>87</v>
      </c>
      <c r="Y77" s="116">
        <v>108</v>
      </c>
      <c r="Z77" s="116">
        <v>80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42</v>
      </c>
      <c r="X78" s="116">
        <v>42</v>
      </c>
      <c r="Y78" s="116">
        <v>62</v>
      </c>
      <c r="Z78" s="116">
        <v>43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38</v>
      </c>
      <c r="X79" s="116">
        <v>33</v>
      </c>
      <c r="Y79" s="116">
        <v>34</v>
      </c>
      <c r="Z79" s="116">
        <v>17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18771</v>
      </c>
      <c r="X80" s="116">
        <v>20481</v>
      </c>
      <c r="Y80" s="116">
        <v>22379</v>
      </c>
      <c r="Z80" s="116">
        <v>22753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Mildura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1435</v>
      </c>
      <c r="X83" s="116">
        <v>1579</v>
      </c>
      <c r="Y83" s="116">
        <v>1776</v>
      </c>
      <c r="Z83" s="116">
        <v>1771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1294</v>
      </c>
      <c r="X84" s="116">
        <v>1336</v>
      </c>
      <c r="Y84" s="116">
        <v>1448</v>
      </c>
      <c r="Z84" s="116">
        <v>1454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46,772</v>
      </c>
      <c r="D85" s="100">
        <f t="shared" ref="D85:D90" si="4">AD4</f>
        <v>7.2140749833107254E-3</v>
      </c>
      <c r="E85" s="101">
        <f t="shared" ref="E85:E90" si="5">AD4</f>
        <v>7.2140749833107254E-3</v>
      </c>
      <c r="F85" s="100">
        <f t="shared" ref="F85:F90" si="6">AF4</f>
        <v>0.26444985131116527</v>
      </c>
      <c r="G85" s="101">
        <f t="shared" ref="G85:G90" si="7">AF4</f>
        <v>0.26444985131116527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2098</v>
      </c>
      <c r="X85" s="116">
        <v>2244</v>
      </c>
      <c r="Y85" s="116">
        <v>2498</v>
      </c>
      <c r="Z85" s="116">
        <v>2563</v>
      </c>
    </row>
    <row r="86" spans="1:30" ht="15" customHeight="1" x14ac:dyDescent="0.25">
      <c r="A86" s="102" t="s">
        <v>4</v>
      </c>
      <c r="B86" s="51"/>
      <c r="C86" s="61" t="str">
        <f t="shared" si="3"/>
        <v>24,013</v>
      </c>
      <c r="D86" s="100">
        <f t="shared" si="4"/>
        <v>-1.8704796741209062E-3</v>
      </c>
      <c r="E86" s="101">
        <f t="shared" si="5"/>
        <v>-1.8704796741209062E-3</v>
      </c>
      <c r="F86" s="100">
        <f t="shared" si="6"/>
        <v>0.26105451108076894</v>
      </c>
      <c r="G86" s="101">
        <f t="shared" si="7"/>
        <v>0.26105451108076894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672</v>
      </c>
      <c r="X86" s="116">
        <v>733</v>
      </c>
      <c r="Y86" s="116">
        <v>814</v>
      </c>
      <c r="Z86" s="116">
        <v>813</v>
      </c>
    </row>
    <row r="87" spans="1:30" ht="15" customHeight="1" x14ac:dyDescent="0.25">
      <c r="A87" s="102" t="s">
        <v>5</v>
      </c>
      <c r="B87" s="51"/>
      <c r="C87" s="61" t="str">
        <f t="shared" si="3"/>
        <v>22,758</v>
      </c>
      <c r="D87" s="100">
        <f t="shared" si="4"/>
        <v>1.6935519907055774E-2</v>
      </c>
      <c r="E87" s="101">
        <f t="shared" si="5"/>
        <v>1.6935519907055774E-2</v>
      </c>
      <c r="F87" s="100">
        <f t="shared" si="6"/>
        <v>0.26799643414308005</v>
      </c>
      <c r="G87" s="101">
        <f t="shared" si="7"/>
        <v>0.26799643414308005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496</v>
      </c>
      <c r="X87" s="116">
        <v>518</v>
      </c>
      <c r="Y87" s="116">
        <v>560</v>
      </c>
      <c r="Z87" s="116">
        <v>537</v>
      </c>
    </row>
    <row r="88" spans="1:30" ht="15" customHeight="1" x14ac:dyDescent="0.25">
      <c r="A88" s="51" t="s">
        <v>6</v>
      </c>
      <c r="B88" s="51"/>
      <c r="C88" s="61" t="str">
        <f t="shared" si="3"/>
        <v>30,953</v>
      </c>
      <c r="D88" s="100">
        <f t="shared" si="4"/>
        <v>-1.3041260123716647E-2</v>
      </c>
      <c r="E88" s="101">
        <f t="shared" si="5"/>
        <v>-1.3041260123716647E-2</v>
      </c>
      <c r="F88" s="100">
        <f t="shared" si="6"/>
        <v>0.21479591836734691</v>
      </c>
      <c r="G88" s="101">
        <f t="shared" si="7"/>
        <v>0.21479591836734691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769</v>
      </c>
      <c r="X88" s="116">
        <v>800</v>
      </c>
      <c r="Y88" s="116">
        <v>830</v>
      </c>
      <c r="Z88" s="116">
        <v>847</v>
      </c>
    </row>
    <row r="89" spans="1:30" ht="15" customHeight="1" x14ac:dyDescent="0.25">
      <c r="A89" s="51" t="s">
        <v>102</v>
      </c>
      <c r="B89" s="51"/>
      <c r="C89" s="61" t="str">
        <f t="shared" si="3"/>
        <v>$35,040</v>
      </c>
      <c r="D89" s="100">
        <f t="shared" si="4"/>
        <v>-1.1760724257551369E-2</v>
      </c>
      <c r="E89" s="101">
        <f t="shared" si="5"/>
        <v>-1.1760724257551369E-2</v>
      </c>
      <c r="F89" s="100">
        <f t="shared" si="6"/>
        <v>9.708343000128683E-2</v>
      </c>
      <c r="G89" s="101">
        <f t="shared" si="7"/>
        <v>9.708343000128683E-2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1450</v>
      </c>
      <c r="X89" s="116">
        <v>1525</v>
      </c>
      <c r="Y89" s="116">
        <v>1702</v>
      </c>
      <c r="Z89" s="116">
        <v>1698</v>
      </c>
    </row>
    <row r="90" spans="1:30" ht="15" customHeight="1" x14ac:dyDescent="0.25">
      <c r="A90" s="51" t="s">
        <v>7</v>
      </c>
      <c r="B90" s="51"/>
      <c r="C90" s="61" t="str">
        <f t="shared" si="3"/>
        <v>$1,464.9 mil</v>
      </c>
      <c r="D90" s="100">
        <f t="shared" si="4"/>
        <v>1.8576768281138412E-2</v>
      </c>
      <c r="E90" s="101">
        <f t="shared" si="5"/>
        <v>1.8576768281138412E-2</v>
      </c>
      <c r="F90" s="100">
        <f t="shared" si="6"/>
        <v>0.37708286730327112</v>
      </c>
      <c r="G90" s="101">
        <f t="shared" si="7"/>
        <v>0.37708286730327112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2245</v>
      </c>
      <c r="X90" s="116">
        <v>2408</v>
      </c>
      <c r="Y90" s="116">
        <v>2728</v>
      </c>
      <c r="Z90" s="116">
        <v>2823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13489</v>
      </c>
      <c r="X91" s="116">
        <v>14487</v>
      </c>
      <c r="Y91" s="116">
        <v>16385</v>
      </c>
      <c r="Z91" s="116">
        <v>16033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911</v>
      </c>
      <c r="X93" s="116">
        <v>1030</v>
      </c>
      <c r="Y93" s="116">
        <v>1162</v>
      </c>
      <c r="Z93" s="116">
        <v>1162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2292</v>
      </c>
      <c r="X94" s="116">
        <v>2519</v>
      </c>
      <c r="Y94" s="116">
        <v>2728</v>
      </c>
      <c r="Z94" s="116">
        <v>2735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387</v>
      </c>
      <c r="X95" s="116">
        <v>418</v>
      </c>
      <c r="Y95" s="116">
        <v>450</v>
      </c>
      <c r="Z95" s="116">
        <v>457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1668</v>
      </c>
      <c r="X96" s="116">
        <v>1805</v>
      </c>
      <c r="Y96" s="116">
        <v>2043</v>
      </c>
      <c r="Z96" s="116">
        <v>2161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2022</v>
      </c>
      <c r="X97" s="116">
        <v>2178</v>
      </c>
      <c r="Y97" s="116">
        <v>2307</v>
      </c>
      <c r="Z97" s="116">
        <v>2301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1487</v>
      </c>
      <c r="X98" s="116">
        <v>1510</v>
      </c>
      <c r="Y98" s="116">
        <v>1613</v>
      </c>
      <c r="Z98" s="116">
        <v>1628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93</v>
      </c>
      <c r="X99" s="116">
        <v>88</v>
      </c>
      <c r="Y99" s="116">
        <v>130</v>
      </c>
      <c r="Z99" s="116">
        <v>143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1356</v>
      </c>
      <c r="X100" s="116">
        <v>1449</v>
      </c>
      <c r="Y100" s="116">
        <v>1540</v>
      </c>
      <c r="Z100" s="116">
        <v>1683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12767</v>
      </c>
      <c r="X101" s="116">
        <v>13572</v>
      </c>
      <c r="Y101" s="116">
        <v>14977</v>
      </c>
      <c r="Z101" s="116">
        <v>14923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28322</v>
      </c>
      <c r="X104" s="116">
        <v>31769</v>
      </c>
      <c r="Y104" s="116">
        <v>34901</v>
      </c>
      <c r="Z104" s="116">
        <v>35643</v>
      </c>
      <c r="AB104" s="113" t="str">
        <f>TEXT(Z104,"###,###")</f>
        <v>35,643</v>
      </c>
      <c r="AD104" s="134">
        <f>Z104/($Z$4)*100</f>
        <v>76.205849653638921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5415</v>
      </c>
      <c r="X105" s="116">
        <v>5757</v>
      </c>
      <c r="Y105" s="116">
        <v>6085</v>
      </c>
      <c r="Z105" s="116">
        <v>6247</v>
      </c>
      <c r="AB105" s="113" t="str">
        <f>TEXT(Z105,"###,###")</f>
        <v>6,247</v>
      </c>
      <c r="AD105" s="134">
        <f>Z105/($Z$4)*100</f>
        <v>13.356281535961687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33737</v>
      </c>
      <c r="X106" s="124">
        <v>37526</v>
      </c>
      <c r="Y106" s="124">
        <v>40986</v>
      </c>
      <c r="Z106" s="124">
        <v>41890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6301</v>
      </c>
      <c r="X108" s="116">
        <v>6282</v>
      </c>
      <c r="Y108" s="116">
        <v>7736</v>
      </c>
      <c r="Z108" s="116">
        <v>7195</v>
      </c>
      <c r="AB108" s="113" t="str">
        <f>TEXT(Z108,"###,###")</f>
        <v>7,195</v>
      </c>
      <c r="AD108" s="134">
        <f>Z108/($Z$4)*100</f>
        <v>15.383135209099461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6358</v>
      </c>
      <c r="X109" s="116">
        <v>7521</v>
      </c>
      <c r="Y109" s="116">
        <v>7643</v>
      </c>
      <c r="Z109" s="116">
        <v>7836</v>
      </c>
      <c r="AB109" s="113" t="str">
        <f>TEXT(Z109,"###,###")</f>
        <v>7,836</v>
      </c>
      <c r="AD109" s="134">
        <f>Z109/($Z$4)*100</f>
        <v>16.753613272898317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9216</v>
      </c>
      <c r="X110" s="116">
        <v>11178</v>
      </c>
      <c r="Y110" s="116">
        <v>11808</v>
      </c>
      <c r="Z110" s="116">
        <v>12408</v>
      </c>
      <c r="AB110" s="113" t="str">
        <f>TEXT(Z110,"###,###")</f>
        <v>12,408</v>
      </c>
      <c r="AD110" s="134">
        <f>Z110/($Z$4)*100</f>
        <v>26.528692380056444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11860</v>
      </c>
      <c r="X111" s="116">
        <v>12545</v>
      </c>
      <c r="Y111" s="116">
        <v>13796</v>
      </c>
      <c r="Z111" s="116">
        <v>14447</v>
      </c>
      <c r="AB111" s="113" t="str">
        <f>TEXT(Z111,"###,###")</f>
        <v>14,447</v>
      </c>
      <c r="AD111" s="134">
        <f>Z111/($Z$4)*100</f>
        <v>30.888138202343285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38009</v>
      </c>
      <c r="X112" s="116">
        <v>41508</v>
      </c>
      <c r="Y112" s="116">
        <v>46437</v>
      </c>
      <c r="Z112" s="116">
        <v>46774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41.97</v>
      </c>
      <c r="W118" s="135">
        <v>42.24</v>
      </c>
      <c r="X118" s="135">
        <v>40.520000000000003</v>
      </c>
      <c r="Y118" s="135">
        <v>40.97</v>
      </c>
      <c r="Z118" s="135">
        <v>40.36</v>
      </c>
      <c r="AB118" s="113" t="str">
        <f>TEXT(Z118,"##.0")</f>
        <v>40.4</v>
      </c>
    </row>
    <row r="120" spans="19:32" x14ac:dyDescent="0.25">
      <c r="S120" s="105" t="s">
        <v>104</v>
      </c>
      <c r="T120" s="116"/>
      <c r="U120" s="116"/>
      <c r="V120" s="116">
        <v>21399</v>
      </c>
      <c r="W120" s="116">
        <v>22018</v>
      </c>
      <c r="X120" s="116">
        <v>23439</v>
      </c>
      <c r="Y120" s="116">
        <v>25866</v>
      </c>
      <c r="Z120" s="116">
        <v>26063</v>
      </c>
      <c r="AB120" s="113" t="str">
        <f>TEXT(Z120,"###,###")</f>
        <v>26,063</v>
      </c>
    </row>
    <row r="121" spans="19:32" x14ac:dyDescent="0.25">
      <c r="S121" s="105" t="s">
        <v>105</v>
      </c>
      <c r="T121" s="116"/>
      <c r="U121" s="116"/>
      <c r="V121" s="116">
        <v>2115</v>
      </c>
      <c r="W121" s="116">
        <v>2169</v>
      </c>
      <c r="X121" s="116">
        <v>2320</v>
      </c>
      <c r="Y121" s="116">
        <v>2945</v>
      </c>
      <c r="Z121" s="116">
        <v>2457</v>
      </c>
      <c r="AB121" s="113" t="str">
        <f>TEXT(Z121,"###,###")</f>
        <v>2,457</v>
      </c>
    </row>
    <row r="122" spans="19:32" x14ac:dyDescent="0.25">
      <c r="S122" s="105" t="s">
        <v>106</v>
      </c>
      <c r="T122" s="116"/>
      <c r="U122" s="116"/>
      <c r="V122" s="116">
        <v>1961</v>
      </c>
      <c r="W122" s="116">
        <v>2069</v>
      </c>
      <c r="X122" s="116">
        <v>2300</v>
      </c>
      <c r="Y122" s="116">
        <v>2550</v>
      </c>
      <c r="Z122" s="116">
        <v>2434</v>
      </c>
      <c r="AB122" s="113" t="str">
        <f>TEXT(Z122,"###,###")</f>
        <v>2,434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23360</v>
      </c>
      <c r="W124" s="116">
        <v>24087</v>
      </c>
      <c r="X124" s="116">
        <v>25739</v>
      </c>
      <c r="Y124" s="116">
        <v>28416</v>
      </c>
      <c r="Z124" s="116">
        <v>28497</v>
      </c>
      <c r="AB124" s="113" t="str">
        <f>TEXT(Z124,"###,###")</f>
        <v>28,497</v>
      </c>
      <c r="AD124" s="131">
        <f>Z124/$Z$7*100</f>
        <v>92.065389461441541</v>
      </c>
    </row>
    <row r="125" spans="19:32" x14ac:dyDescent="0.25">
      <c r="S125" s="105" t="s">
        <v>108</v>
      </c>
      <c r="T125" s="116"/>
      <c r="U125" s="116"/>
      <c r="V125" s="116">
        <v>4076</v>
      </c>
      <c r="W125" s="116">
        <v>4238</v>
      </c>
      <c r="X125" s="116">
        <v>4620</v>
      </c>
      <c r="Y125" s="116">
        <v>5495</v>
      </c>
      <c r="Z125" s="116">
        <v>4891</v>
      </c>
      <c r="AB125" s="113" t="str">
        <f>TEXT(Z125,"###,###")</f>
        <v>4,891</v>
      </c>
      <c r="AD125" s="131">
        <f>Z125/$Z$7*100</f>
        <v>15.801376280166703</v>
      </c>
    </row>
    <row r="127" spans="19:32" x14ac:dyDescent="0.25">
      <c r="S127" s="105" t="s">
        <v>109</v>
      </c>
      <c r="T127" s="116"/>
      <c r="U127" s="116"/>
      <c r="V127" s="116">
        <v>13200</v>
      </c>
      <c r="W127" s="116">
        <v>13489</v>
      </c>
      <c r="X127" s="116">
        <v>14487</v>
      </c>
      <c r="Y127" s="116">
        <v>16385</v>
      </c>
      <c r="Z127" s="116">
        <v>16030</v>
      </c>
      <c r="AB127" s="113" t="str">
        <f>TEXT(Z127,"###,###")</f>
        <v>16,030</v>
      </c>
      <c r="AD127" s="131">
        <f>Z127/$Z$7*100</f>
        <v>51.788195005330664</v>
      </c>
    </row>
    <row r="128" spans="19:32" x14ac:dyDescent="0.25">
      <c r="S128" s="105" t="s">
        <v>110</v>
      </c>
      <c r="T128" s="116"/>
      <c r="U128" s="116"/>
      <c r="V128" s="116">
        <v>12280</v>
      </c>
      <c r="W128" s="116">
        <v>12767</v>
      </c>
      <c r="X128" s="116">
        <v>13572</v>
      </c>
      <c r="Y128" s="116">
        <v>14977</v>
      </c>
      <c r="Z128" s="116">
        <v>14924</v>
      </c>
      <c r="AB128" s="113" t="str">
        <f>TEXT(Z128,"###,###")</f>
        <v>14,924</v>
      </c>
      <c r="AD128" s="131">
        <f>Z128/$Z$7*100</f>
        <v>48.215035699286013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FF967EA-0C64-41B2-8C92-A8B1C5EFA29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DE33780E-F43A-4EEB-B86D-25B444F202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9F565C0D-FDD0-416B-99EB-874F8F8C59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35FAE169-227E-4190-A218-9E5F7EA815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2D79A-5503-4153-9475-33C38AAD7EF8}">
  <sheetPr codeName="Sheet11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Mitchell</v>
      </c>
      <c r="T1" s="103"/>
      <c r="U1" s="103"/>
      <c r="V1" s="103"/>
      <c r="W1" s="103"/>
      <c r="X1" s="103"/>
      <c r="Y1" s="104" t="str">
        <f>Y3</f>
        <v>8.47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161</v>
      </c>
      <c r="Y3" s="109" t="s">
        <v>253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8.47 Mitchell,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28247</v>
      </c>
      <c r="W4" s="112">
        <v>28889</v>
      </c>
      <c r="X4" s="112">
        <v>31442</v>
      </c>
      <c r="Y4" s="112">
        <v>32895</v>
      </c>
      <c r="Z4" s="112">
        <v>34579</v>
      </c>
      <c r="AB4" s="113" t="str">
        <f>TEXT(Z4,"###,###")</f>
        <v>34,579</v>
      </c>
      <c r="AD4" s="114">
        <f>Z4/Y4-1</f>
        <v>5.1193190454476456E-2</v>
      </c>
      <c r="AF4" s="114">
        <f>Z4/V4-1</f>
        <v>0.22416539809537306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14741</v>
      </c>
      <c r="W5" s="112">
        <v>15024</v>
      </c>
      <c r="X5" s="112">
        <v>16531</v>
      </c>
      <c r="Y5" s="112">
        <v>17365</v>
      </c>
      <c r="Z5" s="112">
        <v>17933</v>
      </c>
      <c r="AB5" s="113" t="str">
        <f>TEXT(Z5,"###,###")</f>
        <v>17,933</v>
      </c>
      <c r="AD5" s="114">
        <f t="shared" ref="AD5:AD9" si="0">Z5/Y5-1</f>
        <v>3.2709473078030626E-2</v>
      </c>
      <c r="AF5" s="114">
        <f t="shared" ref="AF5:AF9" si="1">Z5/V5-1</f>
        <v>0.21653890509463403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13506</v>
      </c>
      <c r="W6" s="112">
        <v>13865</v>
      </c>
      <c r="X6" s="112">
        <v>14911</v>
      </c>
      <c r="Y6" s="112">
        <v>15530</v>
      </c>
      <c r="Z6" s="112">
        <v>16646</v>
      </c>
      <c r="AB6" s="113" t="str">
        <f>TEXT(Z6,"###,###")</f>
        <v>16,646</v>
      </c>
      <c r="AD6" s="114">
        <f t="shared" si="0"/>
        <v>7.1860914359304529E-2</v>
      </c>
      <c r="AF6" s="114">
        <f t="shared" si="1"/>
        <v>0.23248926403080117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20712</v>
      </c>
      <c r="W7" s="112">
        <v>21203</v>
      </c>
      <c r="X7" s="112">
        <v>22664</v>
      </c>
      <c r="Y7" s="112">
        <v>24042</v>
      </c>
      <c r="Z7" s="112">
        <v>25040</v>
      </c>
      <c r="AB7" s="113" t="str">
        <f>TEXT(Z7,"###,###")</f>
        <v>25,040</v>
      </c>
      <c r="AD7" s="114">
        <f t="shared" si="0"/>
        <v>4.1510689626486963E-2</v>
      </c>
      <c r="AF7" s="114">
        <f t="shared" si="1"/>
        <v>0.20896098879876401</v>
      </c>
    </row>
    <row r="8" spans="1:32" ht="17.25" customHeight="1" x14ac:dyDescent="0.25">
      <c r="A8" s="68" t="s">
        <v>13</v>
      </c>
      <c r="B8" s="69"/>
      <c r="C8" s="31"/>
      <c r="D8" s="70" t="str">
        <f>AB4</f>
        <v>34,579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25,040</v>
      </c>
      <c r="P8" s="71"/>
      <c r="S8" s="111" t="s">
        <v>87</v>
      </c>
      <c r="T8" s="112"/>
      <c r="U8" s="112"/>
      <c r="V8" s="112">
        <v>41562.67</v>
      </c>
      <c r="W8" s="112">
        <v>43228.21</v>
      </c>
      <c r="X8" s="112">
        <v>43866.36</v>
      </c>
      <c r="Y8" s="112">
        <v>45572.7</v>
      </c>
      <c r="Z8" s="112">
        <v>46731.29</v>
      </c>
      <c r="AB8" s="113" t="str">
        <f>TEXT(Z8,"$###,###")</f>
        <v>$46,731</v>
      </c>
      <c r="AD8" s="114">
        <f t="shared" si="0"/>
        <v>2.5422895724853012E-2</v>
      </c>
      <c r="AF8" s="114">
        <f t="shared" si="1"/>
        <v>0.12435726578682282</v>
      </c>
    </row>
    <row r="9" spans="1:32" x14ac:dyDescent="0.25">
      <c r="A9" s="32" t="s">
        <v>15</v>
      </c>
      <c r="B9" s="75"/>
      <c r="C9" s="76"/>
      <c r="D9" s="77">
        <f>AD104</f>
        <v>75.213279736256112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53.075079872204476</v>
      </c>
      <c r="P9" s="78" t="s">
        <v>88</v>
      </c>
      <c r="S9" s="111" t="s">
        <v>7</v>
      </c>
      <c r="T9" s="112"/>
      <c r="U9" s="112"/>
      <c r="V9" s="112">
        <v>1019368225</v>
      </c>
      <c r="W9" s="112">
        <v>1084308010</v>
      </c>
      <c r="X9" s="112">
        <v>1183433862</v>
      </c>
      <c r="Y9" s="112">
        <v>1314069932</v>
      </c>
      <c r="Z9" s="112">
        <v>1418819966</v>
      </c>
      <c r="AB9" s="113" t="str">
        <f>TEXT(Z9/1000000,"$#,###.0")&amp;" mil"</f>
        <v>$1,418.8 mil</v>
      </c>
      <c r="AD9" s="114">
        <f t="shared" si="0"/>
        <v>7.9714200476812991E-2</v>
      </c>
      <c r="AF9" s="114">
        <f t="shared" si="1"/>
        <v>0.39186206829234838</v>
      </c>
    </row>
    <row r="10" spans="1:32" x14ac:dyDescent="0.25">
      <c r="A10" s="32" t="s">
        <v>18</v>
      </c>
      <c r="B10" s="75"/>
      <c r="C10" s="76"/>
      <c r="D10" s="77">
        <f>AD105</f>
        <v>17.403626478498509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46.912939297124602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93.119009584664539</v>
      </c>
      <c r="P11" s="78" t="s">
        <v>88</v>
      </c>
      <c r="S11" s="111" t="s">
        <v>30</v>
      </c>
      <c r="T11" s="116"/>
      <c r="U11" s="116"/>
      <c r="V11" s="116">
        <v>25457</v>
      </c>
      <c r="W11" s="116">
        <v>26005</v>
      </c>
      <c r="X11" s="116">
        <v>28376</v>
      </c>
      <c r="Y11" s="116">
        <v>29669</v>
      </c>
      <c r="Z11" s="116">
        <v>31291</v>
      </c>
    </row>
    <row r="12" spans="1:32" ht="28.5" customHeight="1" x14ac:dyDescent="0.25">
      <c r="A12" s="32" t="s">
        <v>20</v>
      </c>
      <c r="B12" s="76"/>
      <c r="C12" s="76"/>
      <c r="D12" s="77">
        <f>AD108</f>
        <v>15.914283235489748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13.134984025559104</v>
      </c>
      <c r="P12" s="78" t="s">
        <v>88</v>
      </c>
      <c r="S12" s="111" t="s">
        <v>31</v>
      </c>
      <c r="T12" s="116"/>
      <c r="U12" s="116"/>
      <c r="V12" s="116">
        <v>2793</v>
      </c>
      <c r="W12" s="116">
        <v>2884</v>
      </c>
      <c r="X12" s="116">
        <v>3066</v>
      </c>
      <c r="Y12" s="116">
        <v>3225</v>
      </c>
      <c r="Z12" s="116">
        <v>3291</v>
      </c>
    </row>
    <row r="13" spans="1:32" ht="15" customHeight="1" x14ac:dyDescent="0.25">
      <c r="A13" s="32" t="s">
        <v>21</v>
      </c>
      <c r="B13" s="76"/>
      <c r="C13" s="76"/>
      <c r="D13" s="77">
        <f>AD109</f>
        <v>14.757511784609157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40.9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23.334972092888748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15.477093901026482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38.613031030394168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84.522906098973522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710</v>
      </c>
      <c r="Z15" s="116">
        <v>750</v>
      </c>
      <c r="AB15" s="121">
        <f t="shared" ref="AB15:AB34" si="2">IF(Z15="np",0,Z15/$Z$34)</f>
        <v>2.1687583135735353E-2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137</v>
      </c>
      <c r="Z16" s="116">
        <v>158</v>
      </c>
      <c r="AB16" s="121">
        <f t="shared" si="2"/>
        <v>4.5688508472615814E-3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2626</v>
      </c>
      <c r="Z17" s="116">
        <v>2609</v>
      </c>
      <c r="AB17" s="121">
        <f t="shared" si="2"/>
        <v>7.5443872534844719E-2</v>
      </c>
    </row>
    <row r="18" spans="1:28" x14ac:dyDescent="0.25">
      <c r="A18" s="67" t="str">
        <f>$S$1&amp;" ("&amp;$V$2&amp;" to "&amp;$Z$2&amp;")"</f>
        <v>Mitchell (2014-15 to 2018-19)</v>
      </c>
      <c r="B18" s="67"/>
      <c r="C18" s="67"/>
      <c r="D18" s="67"/>
      <c r="E18" s="67"/>
      <c r="F18" s="67"/>
      <c r="G18" s="67" t="str">
        <f>$S$1&amp;" ("&amp;$V$2&amp;" to "&amp;$Z$2&amp;")"</f>
        <v>Mitchell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247</v>
      </c>
      <c r="Z18" s="116">
        <v>314</v>
      </c>
      <c r="AB18" s="121">
        <f t="shared" si="2"/>
        <v>9.0798681394945353E-3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3665</v>
      </c>
      <c r="Z19" s="116">
        <v>3872</v>
      </c>
      <c r="AB19" s="121">
        <f t="shared" si="2"/>
        <v>0.11196576253542305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1328</v>
      </c>
      <c r="Z20" s="116">
        <v>1422</v>
      </c>
      <c r="AB20" s="121">
        <f t="shared" si="2"/>
        <v>4.1119657625354231E-2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2728</v>
      </c>
      <c r="Z21" s="116">
        <v>2903</v>
      </c>
      <c r="AB21" s="121">
        <f t="shared" si="2"/>
        <v>8.3945405124052977E-2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2199</v>
      </c>
      <c r="Z22" s="116">
        <v>2334</v>
      </c>
      <c r="AB22" s="121">
        <f t="shared" si="2"/>
        <v>6.7491758718408415E-2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1886</v>
      </c>
      <c r="Z23" s="116">
        <v>1898</v>
      </c>
      <c r="AB23" s="121">
        <f t="shared" si="2"/>
        <v>5.4884043722167604E-2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251</v>
      </c>
      <c r="Z24" s="116">
        <v>301</v>
      </c>
      <c r="AB24" s="121">
        <f t="shared" si="2"/>
        <v>8.7039500318084554E-3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1081</v>
      </c>
      <c r="Z25" s="116">
        <v>1151</v>
      </c>
      <c r="AB25" s="121">
        <f t="shared" si="2"/>
        <v>3.3283210918975188E-2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503</v>
      </c>
      <c r="Z26" s="116">
        <v>503</v>
      </c>
      <c r="AB26" s="121">
        <f t="shared" si="2"/>
        <v>1.4545139089699843E-2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1515</v>
      </c>
      <c r="Z27" s="116">
        <v>1629</v>
      </c>
      <c r="AB27" s="121">
        <f t="shared" si="2"/>
        <v>4.7105430570817189E-2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2649</v>
      </c>
      <c r="Z28" s="116">
        <v>2785</v>
      </c>
      <c r="AB28" s="121">
        <f t="shared" si="2"/>
        <v>8.0533225377363946E-2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2440</v>
      </c>
      <c r="Z29" s="116">
        <v>3283</v>
      </c>
      <c r="AB29" s="121">
        <f t="shared" si="2"/>
        <v>9.4933780579492227E-2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2164</v>
      </c>
      <c r="Z30" s="116">
        <v>1605</v>
      </c>
      <c r="AB30" s="121">
        <f t="shared" si="2"/>
        <v>4.641142791047366E-2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3338</v>
      </c>
      <c r="Z31" s="116">
        <v>3711</v>
      </c>
      <c r="AB31" s="121">
        <f t="shared" si="2"/>
        <v>0.10731016135561854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535</v>
      </c>
      <c r="Z32" s="116">
        <v>584</v>
      </c>
      <c r="AB32" s="121">
        <f t="shared" si="2"/>
        <v>1.6887398068359261E-2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1104</v>
      </c>
      <c r="Z33" s="116">
        <v>1190</v>
      </c>
      <c r="AB33" s="121">
        <f t="shared" si="2"/>
        <v>3.441096524203343E-2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32895</v>
      </c>
      <c r="Z34" s="124">
        <v>34582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21162</v>
      </c>
      <c r="AB37" s="136">
        <f>Z37/Z40*100</f>
        <v>84.522906098973522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3875</v>
      </c>
      <c r="AB38" s="136">
        <f>Z38/Z40*100</f>
        <v>15.477093901026482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25037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9</v>
      </c>
      <c r="X44" s="116">
        <v>9</v>
      </c>
      <c r="Y44" s="116">
        <v>9</v>
      </c>
      <c r="Z44" s="116">
        <v>5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325</v>
      </c>
      <c r="X45" s="116">
        <v>333</v>
      </c>
      <c r="Y45" s="116">
        <v>349</v>
      </c>
      <c r="Z45" s="116">
        <v>374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931</v>
      </c>
      <c r="X46" s="116">
        <v>1082</v>
      </c>
      <c r="Y46" s="116">
        <v>1103</v>
      </c>
      <c r="Z46" s="116">
        <v>1121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1267</v>
      </c>
      <c r="X47" s="116">
        <v>1441</v>
      </c>
      <c r="Y47" s="116">
        <v>1541</v>
      </c>
      <c r="Z47" s="116">
        <v>1616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1682</v>
      </c>
      <c r="X48" s="116">
        <v>1938</v>
      </c>
      <c r="Y48" s="116">
        <v>2044</v>
      </c>
      <c r="Z48" s="116">
        <v>2074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Mitchell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1747</v>
      </c>
      <c r="X49" s="116">
        <v>1908</v>
      </c>
      <c r="Y49" s="116">
        <v>2055</v>
      </c>
      <c r="Z49" s="116">
        <v>2185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1446</v>
      </c>
      <c r="X50" s="116">
        <v>1588</v>
      </c>
      <c r="Y50" s="116">
        <v>1661</v>
      </c>
      <c r="Z50" s="116">
        <v>1939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1595</v>
      </c>
      <c r="X51" s="116">
        <v>1655</v>
      </c>
      <c r="Y51" s="116">
        <v>1643</v>
      </c>
      <c r="Z51" s="116">
        <v>1574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1616</v>
      </c>
      <c r="X52" s="116">
        <v>1706</v>
      </c>
      <c r="Y52" s="116">
        <v>1784</v>
      </c>
      <c r="Z52" s="116">
        <v>1809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1500</v>
      </c>
      <c r="X53" s="116">
        <v>1581</v>
      </c>
      <c r="Y53" s="116">
        <v>1619</v>
      </c>
      <c r="Z53" s="116">
        <v>1680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1292</v>
      </c>
      <c r="X54" s="116">
        <v>1405</v>
      </c>
      <c r="Y54" s="116">
        <v>1547</v>
      </c>
      <c r="Z54" s="116">
        <v>1540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927</v>
      </c>
      <c r="X55" s="116">
        <v>1062</v>
      </c>
      <c r="Y55" s="116">
        <v>1097</v>
      </c>
      <c r="Z55" s="116">
        <v>1050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448</v>
      </c>
      <c r="X56" s="116">
        <v>510</v>
      </c>
      <c r="Y56" s="116">
        <v>570</v>
      </c>
      <c r="Z56" s="116">
        <v>601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154</v>
      </c>
      <c r="X57" s="116">
        <v>197</v>
      </c>
      <c r="Y57" s="116">
        <v>194</v>
      </c>
      <c r="Z57" s="116">
        <v>208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67</v>
      </c>
      <c r="X58" s="116">
        <v>79</v>
      </c>
      <c r="Y58" s="116">
        <v>91</v>
      </c>
      <c r="Z58" s="116">
        <v>88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18</v>
      </c>
      <c r="X59" s="116">
        <v>28</v>
      </c>
      <c r="Y59" s="116">
        <v>32</v>
      </c>
      <c r="Z59" s="116">
        <v>35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13</v>
      </c>
      <c r="X60" s="116">
        <v>12</v>
      </c>
      <c r="Y60" s="116">
        <v>15</v>
      </c>
      <c r="Z60" s="116">
        <v>14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15024</v>
      </c>
      <c r="X61" s="116">
        <v>16531</v>
      </c>
      <c r="Y61" s="116">
        <v>17365</v>
      </c>
      <c r="Z61" s="116">
        <v>17938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5</v>
      </c>
      <c r="X63" s="116">
        <v>6</v>
      </c>
      <c r="Y63" s="116">
        <v>11</v>
      </c>
      <c r="Z63" s="116">
        <v>10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Mitchell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427</v>
      </c>
      <c r="X64" s="116">
        <v>367</v>
      </c>
      <c r="Y64" s="116">
        <v>381</v>
      </c>
      <c r="Z64" s="116">
        <v>425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990</v>
      </c>
      <c r="X65" s="116">
        <v>998</v>
      </c>
      <c r="Y65" s="116">
        <v>1045</v>
      </c>
      <c r="Z65" s="116">
        <v>1106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1281</v>
      </c>
      <c r="X66" s="116">
        <v>1384</v>
      </c>
      <c r="Y66" s="116">
        <v>1423</v>
      </c>
      <c r="Z66" s="116">
        <v>1522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1480</v>
      </c>
      <c r="X67" s="116">
        <v>1621</v>
      </c>
      <c r="Y67" s="116">
        <v>1726</v>
      </c>
      <c r="Z67" s="116">
        <v>1978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1455</v>
      </c>
      <c r="X68" s="116">
        <v>1596</v>
      </c>
      <c r="Y68" s="116">
        <v>1677</v>
      </c>
      <c r="Z68" s="116">
        <v>1885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1304</v>
      </c>
      <c r="X69" s="116">
        <v>1387</v>
      </c>
      <c r="Y69" s="116">
        <v>1523</v>
      </c>
      <c r="Z69" s="116">
        <v>1730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1416</v>
      </c>
      <c r="X70" s="116">
        <v>1507</v>
      </c>
      <c r="Y70" s="116">
        <v>1559</v>
      </c>
      <c r="Z70" s="116">
        <v>1562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1578</v>
      </c>
      <c r="X71" s="116">
        <v>1700</v>
      </c>
      <c r="Y71" s="116">
        <v>1731</v>
      </c>
      <c r="Z71" s="116">
        <v>1804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1489</v>
      </c>
      <c r="X72" s="116">
        <v>1579</v>
      </c>
      <c r="Y72" s="116">
        <v>1530</v>
      </c>
      <c r="Z72" s="116">
        <v>1576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1143</v>
      </c>
      <c r="X73" s="116">
        <v>1330</v>
      </c>
      <c r="Y73" s="116">
        <v>1363</v>
      </c>
      <c r="Z73" s="116">
        <v>1432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753</v>
      </c>
      <c r="X74" s="116">
        <v>828</v>
      </c>
      <c r="Y74" s="116">
        <v>914</v>
      </c>
      <c r="Z74" s="116">
        <v>940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332</v>
      </c>
      <c r="X75" s="116">
        <v>379</v>
      </c>
      <c r="Y75" s="116">
        <v>373</v>
      </c>
      <c r="Z75" s="116">
        <v>425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116</v>
      </c>
      <c r="X76" s="116">
        <v>129</v>
      </c>
      <c r="Y76" s="116">
        <v>137</v>
      </c>
      <c r="Z76" s="116">
        <v>158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58</v>
      </c>
      <c r="X77" s="116">
        <v>60</v>
      </c>
      <c r="Y77" s="116">
        <v>72</v>
      </c>
      <c r="Z77" s="116">
        <v>66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14</v>
      </c>
      <c r="X78" s="116">
        <v>20</v>
      </c>
      <c r="Y78" s="116">
        <v>24</v>
      </c>
      <c r="Z78" s="116">
        <v>22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25</v>
      </c>
      <c r="X79" s="116">
        <v>20</v>
      </c>
      <c r="Y79" s="116">
        <v>29</v>
      </c>
      <c r="Z79" s="116">
        <v>16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13865</v>
      </c>
      <c r="X80" s="116">
        <v>14911</v>
      </c>
      <c r="Y80" s="116">
        <v>15530</v>
      </c>
      <c r="Z80" s="116">
        <v>16644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Mitchell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1299</v>
      </c>
      <c r="X83" s="116">
        <v>1431</v>
      </c>
      <c r="Y83" s="116">
        <v>1508</v>
      </c>
      <c r="Z83" s="116">
        <v>1537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842</v>
      </c>
      <c r="X84" s="116">
        <v>897</v>
      </c>
      <c r="Y84" s="116">
        <v>950</v>
      </c>
      <c r="Z84" s="116">
        <v>1006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34,579</v>
      </c>
      <c r="D85" s="100">
        <f t="shared" ref="D85:D90" si="4">AD4</f>
        <v>5.1193190454476456E-2</v>
      </c>
      <c r="E85" s="101">
        <f t="shared" ref="E85:E90" si="5">AD4</f>
        <v>5.1193190454476456E-2</v>
      </c>
      <c r="F85" s="100">
        <f t="shared" ref="F85:F90" si="6">AF4</f>
        <v>0.22416539809537306</v>
      </c>
      <c r="G85" s="101">
        <f t="shared" ref="G85:G90" si="7">AF4</f>
        <v>0.22416539809537306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2485</v>
      </c>
      <c r="X85" s="116">
        <v>2634</v>
      </c>
      <c r="Y85" s="116">
        <v>2847</v>
      </c>
      <c r="Z85" s="116">
        <v>3044</v>
      </c>
    </row>
    <row r="86" spans="1:30" ht="15" customHeight="1" x14ac:dyDescent="0.25">
      <c r="A86" s="102" t="s">
        <v>4</v>
      </c>
      <c r="B86" s="51"/>
      <c r="C86" s="61" t="str">
        <f t="shared" si="3"/>
        <v>17,933</v>
      </c>
      <c r="D86" s="100">
        <f t="shared" si="4"/>
        <v>3.2709473078030626E-2</v>
      </c>
      <c r="E86" s="101">
        <f t="shared" si="5"/>
        <v>3.2709473078030626E-2</v>
      </c>
      <c r="F86" s="100">
        <f t="shared" si="6"/>
        <v>0.21653890509463403</v>
      </c>
      <c r="G86" s="101">
        <f t="shared" si="7"/>
        <v>0.21653890509463403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652</v>
      </c>
      <c r="X86" s="116">
        <v>737</v>
      </c>
      <c r="Y86" s="116">
        <v>805</v>
      </c>
      <c r="Z86" s="116">
        <v>868</v>
      </c>
    </row>
    <row r="87" spans="1:30" ht="15" customHeight="1" x14ac:dyDescent="0.25">
      <c r="A87" s="102" t="s">
        <v>5</v>
      </c>
      <c r="B87" s="51"/>
      <c r="C87" s="61" t="str">
        <f t="shared" si="3"/>
        <v>16,646</v>
      </c>
      <c r="D87" s="100">
        <f t="shared" si="4"/>
        <v>7.1860914359304529E-2</v>
      </c>
      <c r="E87" s="101">
        <f t="shared" si="5"/>
        <v>7.1860914359304529E-2</v>
      </c>
      <c r="F87" s="100">
        <f t="shared" si="6"/>
        <v>0.23248926403080117</v>
      </c>
      <c r="G87" s="101">
        <f t="shared" si="7"/>
        <v>0.23248926403080117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472</v>
      </c>
      <c r="X87" s="116">
        <v>519</v>
      </c>
      <c r="Y87" s="116">
        <v>534</v>
      </c>
      <c r="Z87" s="116">
        <v>560</v>
      </c>
    </row>
    <row r="88" spans="1:30" ht="15" customHeight="1" x14ac:dyDescent="0.25">
      <c r="A88" s="51" t="s">
        <v>6</v>
      </c>
      <c r="B88" s="51"/>
      <c r="C88" s="61" t="str">
        <f t="shared" si="3"/>
        <v>25,040</v>
      </c>
      <c r="D88" s="100">
        <f t="shared" si="4"/>
        <v>4.1510689626486963E-2</v>
      </c>
      <c r="E88" s="101">
        <f t="shared" si="5"/>
        <v>4.1510689626486963E-2</v>
      </c>
      <c r="F88" s="100">
        <f t="shared" si="6"/>
        <v>0.20896098879876401</v>
      </c>
      <c r="G88" s="101">
        <f t="shared" si="7"/>
        <v>0.20896098879876401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480</v>
      </c>
      <c r="X88" s="116">
        <v>507</v>
      </c>
      <c r="Y88" s="116">
        <v>537</v>
      </c>
      <c r="Z88" s="116">
        <v>544</v>
      </c>
    </row>
    <row r="89" spans="1:30" ht="15" customHeight="1" x14ac:dyDescent="0.25">
      <c r="A89" s="51" t="s">
        <v>102</v>
      </c>
      <c r="B89" s="51"/>
      <c r="C89" s="61" t="str">
        <f t="shared" si="3"/>
        <v>$46,731</v>
      </c>
      <c r="D89" s="100">
        <f t="shared" si="4"/>
        <v>2.5422895724853012E-2</v>
      </c>
      <c r="E89" s="101">
        <f t="shared" si="5"/>
        <v>2.5422895724853012E-2</v>
      </c>
      <c r="F89" s="100">
        <f t="shared" si="6"/>
        <v>0.12435726578682282</v>
      </c>
      <c r="G89" s="101">
        <f t="shared" si="7"/>
        <v>0.12435726578682282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1485</v>
      </c>
      <c r="X89" s="116">
        <v>1585</v>
      </c>
      <c r="Y89" s="116">
        <v>1656</v>
      </c>
      <c r="Z89" s="116">
        <v>1689</v>
      </c>
    </row>
    <row r="90" spans="1:30" ht="15" customHeight="1" x14ac:dyDescent="0.25">
      <c r="A90" s="51" t="s">
        <v>7</v>
      </c>
      <c r="B90" s="51"/>
      <c r="C90" s="61" t="str">
        <f t="shared" si="3"/>
        <v>$1,418.8 mil</v>
      </c>
      <c r="D90" s="100">
        <f t="shared" si="4"/>
        <v>7.9714200476812991E-2</v>
      </c>
      <c r="E90" s="101">
        <f t="shared" si="5"/>
        <v>7.9714200476812991E-2</v>
      </c>
      <c r="F90" s="100">
        <f t="shared" si="6"/>
        <v>0.39186206829234838</v>
      </c>
      <c r="G90" s="101">
        <f t="shared" si="7"/>
        <v>0.39186206829234838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1300</v>
      </c>
      <c r="X90" s="116">
        <v>1436</v>
      </c>
      <c r="Y90" s="116">
        <v>1666</v>
      </c>
      <c r="Z90" s="116">
        <v>1724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11268</v>
      </c>
      <c r="X91" s="116">
        <v>12100</v>
      </c>
      <c r="Y91" s="116">
        <v>12801</v>
      </c>
      <c r="Z91" s="116">
        <v>13288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794</v>
      </c>
      <c r="X93" s="116">
        <v>894</v>
      </c>
      <c r="Y93" s="116">
        <v>970</v>
      </c>
      <c r="Z93" s="116">
        <v>1031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1534</v>
      </c>
      <c r="X94" s="116">
        <v>1617</v>
      </c>
      <c r="Y94" s="116">
        <v>1729</v>
      </c>
      <c r="Z94" s="116">
        <v>1881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376</v>
      </c>
      <c r="X95" s="116">
        <v>386</v>
      </c>
      <c r="Y95" s="116">
        <v>437</v>
      </c>
      <c r="Z95" s="116">
        <v>419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1550</v>
      </c>
      <c r="X96" s="116">
        <v>1759</v>
      </c>
      <c r="Y96" s="116">
        <v>1914</v>
      </c>
      <c r="Z96" s="116">
        <v>2069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1938</v>
      </c>
      <c r="X97" s="116">
        <v>2117</v>
      </c>
      <c r="Y97" s="116">
        <v>2181</v>
      </c>
      <c r="Z97" s="116">
        <v>2245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993</v>
      </c>
      <c r="X98" s="116">
        <v>1066</v>
      </c>
      <c r="Y98" s="116">
        <v>1178</v>
      </c>
      <c r="Z98" s="116">
        <v>1229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142</v>
      </c>
      <c r="X99" s="116">
        <v>155</v>
      </c>
      <c r="Y99" s="116">
        <v>158</v>
      </c>
      <c r="Z99" s="116">
        <v>182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713</v>
      </c>
      <c r="X100" s="116">
        <v>793</v>
      </c>
      <c r="Y100" s="116">
        <v>868</v>
      </c>
      <c r="Z100" s="116">
        <v>975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9936</v>
      </c>
      <c r="X101" s="116">
        <v>10564</v>
      </c>
      <c r="Y101" s="116">
        <v>11241</v>
      </c>
      <c r="Z101" s="116">
        <v>11748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20989</v>
      </c>
      <c r="X104" s="116">
        <v>23398</v>
      </c>
      <c r="Y104" s="116">
        <v>24584</v>
      </c>
      <c r="Z104" s="116">
        <v>26008</v>
      </c>
      <c r="AB104" s="113" t="str">
        <f>TEXT(Z104,"###,###")</f>
        <v>26,008</v>
      </c>
      <c r="AD104" s="134">
        <f>Z104/($Z$4)*100</f>
        <v>75.213279736256112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5153</v>
      </c>
      <c r="X105" s="116">
        <v>5671</v>
      </c>
      <c r="Y105" s="116">
        <v>5723</v>
      </c>
      <c r="Z105" s="116">
        <v>6018</v>
      </c>
      <c r="AB105" s="113" t="str">
        <f>TEXT(Z105,"###,###")</f>
        <v>6,018</v>
      </c>
      <c r="AD105" s="134">
        <f>Z105/($Z$4)*100</f>
        <v>17.403626478498509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26142</v>
      </c>
      <c r="X106" s="124">
        <v>29069</v>
      </c>
      <c r="Y106" s="124">
        <v>30307</v>
      </c>
      <c r="Z106" s="124">
        <v>32026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4947</v>
      </c>
      <c r="X108" s="116">
        <v>5024</v>
      </c>
      <c r="Y108" s="116">
        <v>5790</v>
      </c>
      <c r="Z108" s="116">
        <v>5503</v>
      </c>
      <c r="AB108" s="113" t="str">
        <f>TEXT(Z108,"###,###")</f>
        <v>5,503</v>
      </c>
      <c r="AD108" s="134">
        <f>Z108/($Z$4)*100</f>
        <v>15.914283235489748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4280</v>
      </c>
      <c r="X109" s="116">
        <v>4775</v>
      </c>
      <c r="Y109" s="116">
        <v>5067</v>
      </c>
      <c r="Z109" s="116">
        <v>5103</v>
      </c>
      <c r="AB109" s="113" t="str">
        <f>TEXT(Z109,"###,###")</f>
        <v>5,103</v>
      </c>
      <c r="AD109" s="134">
        <f>Z109/($Z$4)*100</f>
        <v>14.757511784609157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6374</v>
      </c>
      <c r="X110" s="116">
        <v>7366</v>
      </c>
      <c r="Y110" s="116">
        <v>7282</v>
      </c>
      <c r="Z110" s="116">
        <v>8069</v>
      </c>
      <c r="AB110" s="113" t="str">
        <f>TEXT(Z110,"###,###")</f>
        <v>8,069</v>
      </c>
      <c r="AD110" s="134">
        <f>Z110/($Z$4)*100</f>
        <v>23.334972092888748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10542</v>
      </c>
      <c r="X111" s="116">
        <v>11904</v>
      </c>
      <c r="Y111" s="116">
        <v>12161</v>
      </c>
      <c r="Z111" s="116">
        <v>13352</v>
      </c>
      <c r="AB111" s="113" t="str">
        <f>TEXT(Z111,"###,###")</f>
        <v>13,352</v>
      </c>
      <c r="AD111" s="134">
        <f>Z111/($Z$4)*100</f>
        <v>38.613031030394168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28889</v>
      </c>
      <c r="X112" s="116">
        <v>31442</v>
      </c>
      <c r="Y112" s="116">
        <v>32895</v>
      </c>
      <c r="Z112" s="116">
        <v>34583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38.96</v>
      </c>
      <c r="W118" s="135">
        <v>39.06</v>
      </c>
      <c r="X118" s="135">
        <v>41.11</v>
      </c>
      <c r="Y118" s="135">
        <v>41.12</v>
      </c>
      <c r="Z118" s="135">
        <v>40.880000000000003</v>
      </c>
      <c r="AB118" s="113" t="str">
        <f>TEXT(Z118,"##.0")</f>
        <v>40.9</v>
      </c>
    </row>
    <row r="120" spans="19:32" x14ac:dyDescent="0.25">
      <c r="S120" s="105" t="s">
        <v>104</v>
      </c>
      <c r="T120" s="116"/>
      <c r="U120" s="116"/>
      <c r="V120" s="116">
        <v>17922</v>
      </c>
      <c r="W120" s="116">
        <v>18319</v>
      </c>
      <c r="X120" s="116">
        <v>19598</v>
      </c>
      <c r="Y120" s="116">
        <v>20816</v>
      </c>
      <c r="Z120" s="116">
        <v>21749</v>
      </c>
      <c r="AB120" s="113" t="str">
        <f>TEXT(Z120,"###,###")</f>
        <v>21,749</v>
      </c>
    </row>
    <row r="121" spans="19:32" x14ac:dyDescent="0.25">
      <c r="S121" s="105" t="s">
        <v>105</v>
      </c>
      <c r="T121" s="116"/>
      <c r="U121" s="116"/>
      <c r="V121" s="116">
        <v>1453</v>
      </c>
      <c r="W121" s="116">
        <v>1502</v>
      </c>
      <c r="X121" s="116">
        <v>1589</v>
      </c>
      <c r="Y121" s="116">
        <v>1710</v>
      </c>
      <c r="Z121" s="116">
        <v>1721</v>
      </c>
      <c r="AB121" s="113" t="str">
        <f>TEXT(Z121,"###,###")</f>
        <v>1,721</v>
      </c>
    </row>
    <row r="122" spans="19:32" x14ac:dyDescent="0.25">
      <c r="S122" s="105" t="s">
        <v>106</v>
      </c>
      <c r="T122" s="116"/>
      <c r="U122" s="116"/>
      <c r="V122" s="116">
        <v>1339</v>
      </c>
      <c r="W122" s="116">
        <v>1377</v>
      </c>
      <c r="X122" s="116">
        <v>1477</v>
      </c>
      <c r="Y122" s="116">
        <v>1518</v>
      </c>
      <c r="Z122" s="116">
        <v>1568</v>
      </c>
      <c r="AB122" s="113" t="str">
        <f>TEXT(Z122,"###,###")</f>
        <v>1,568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19261</v>
      </c>
      <c r="W124" s="116">
        <v>19696</v>
      </c>
      <c r="X124" s="116">
        <v>21075</v>
      </c>
      <c r="Y124" s="116">
        <v>22334</v>
      </c>
      <c r="Z124" s="116">
        <v>23317</v>
      </c>
      <c r="AB124" s="113" t="str">
        <f>TEXT(Z124,"###,###")</f>
        <v>23,317</v>
      </c>
      <c r="AD124" s="131">
        <f>Z124/$Z$7*100</f>
        <v>93.119009584664539</v>
      </c>
    </row>
    <row r="125" spans="19:32" x14ac:dyDescent="0.25">
      <c r="S125" s="105" t="s">
        <v>108</v>
      </c>
      <c r="T125" s="116"/>
      <c r="U125" s="116"/>
      <c r="V125" s="116">
        <v>2792</v>
      </c>
      <c r="W125" s="116">
        <v>2879</v>
      </c>
      <c r="X125" s="116">
        <v>3066</v>
      </c>
      <c r="Y125" s="116">
        <v>3228</v>
      </c>
      <c r="Z125" s="116">
        <v>3289</v>
      </c>
      <c r="AB125" s="113" t="str">
        <f>TEXT(Z125,"###,###")</f>
        <v>3,289</v>
      </c>
      <c r="AD125" s="131">
        <f>Z125/$Z$7*100</f>
        <v>13.134984025559104</v>
      </c>
    </row>
    <row r="127" spans="19:32" x14ac:dyDescent="0.25">
      <c r="S127" s="105" t="s">
        <v>109</v>
      </c>
      <c r="T127" s="116"/>
      <c r="U127" s="116"/>
      <c r="V127" s="116">
        <v>11054</v>
      </c>
      <c r="W127" s="116">
        <v>11268</v>
      </c>
      <c r="X127" s="116">
        <v>12100</v>
      </c>
      <c r="Y127" s="116">
        <v>12801</v>
      </c>
      <c r="Z127" s="116">
        <v>13290</v>
      </c>
      <c r="AB127" s="113" t="str">
        <f>TEXT(Z127,"###,###")</f>
        <v>13,290</v>
      </c>
      <c r="AD127" s="131">
        <f>Z127/$Z$7*100</f>
        <v>53.075079872204476</v>
      </c>
    </row>
    <row r="128" spans="19:32" x14ac:dyDescent="0.25">
      <c r="S128" s="105" t="s">
        <v>110</v>
      </c>
      <c r="T128" s="116"/>
      <c r="U128" s="116"/>
      <c r="V128" s="116">
        <v>9655</v>
      </c>
      <c r="W128" s="116">
        <v>9935</v>
      </c>
      <c r="X128" s="116">
        <v>10564</v>
      </c>
      <c r="Y128" s="116">
        <v>11241</v>
      </c>
      <c r="Z128" s="116">
        <v>11747</v>
      </c>
      <c r="AB128" s="113" t="str">
        <f>TEXT(Z128,"###,###")</f>
        <v>11,747</v>
      </c>
      <c r="AD128" s="131">
        <f>Z128/$Z$7*100</f>
        <v>46.912939297124602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E36B94E-9C15-4D1D-BA8A-33CF06447AD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74ECA45E-5CC9-4C75-874D-457993E6DC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BA3847B1-4C76-4848-8984-AF50BF8A1B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6178DAA1-15EA-4BF0-9AEC-7B534D9052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E0E2A-3508-4DD4-83F0-CD07F04B6BFA}">
  <sheetPr codeName="Sheet11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Moira</v>
      </c>
      <c r="T1" s="103"/>
      <c r="U1" s="103"/>
      <c r="V1" s="103"/>
      <c r="W1" s="103"/>
      <c r="X1" s="103"/>
      <c r="Y1" s="104" t="str">
        <f>Y3</f>
        <v>8.48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162</v>
      </c>
      <c r="Y3" s="109" t="s">
        <v>254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8.48 Moira,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20425</v>
      </c>
      <c r="W4" s="112">
        <v>20320</v>
      </c>
      <c r="X4" s="112">
        <v>21249</v>
      </c>
      <c r="Y4" s="112">
        <v>22317</v>
      </c>
      <c r="Z4" s="112">
        <v>21882</v>
      </c>
      <c r="AB4" s="113" t="str">
        <f>TEXT(Z4,"###,###")</f>
        <v>21,882</v>
      </c>
      <c r="AD4" s="114">
        <f>Z4/Y4-1</f>
        <v>-1.9491867186449796E-2</v>
      </c>
      <c r="AF4" s="114">
        <f>Z4/V4-1</f>
        <v>7.1334149326805374E-2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10486</v>
      </c>
      <c r="W5" s="112">
        <v>10368</v>
      </c>
      <c r="X5" s="112">
        <v>10748</v>
      </c>
      <c r="Y5" s="112">
        <v>11615</v>
      </c>
      <c r="Z5" s="112">
        <v>11054</v>
      </c>
      <c r="AB5" s="113" t="str">
        <f>TEXT(Z5,"###,###")</f>
        <v>11,054</v>
      </c>
      <c r="AD5" s="114">
        <f t="shared" ref="AD5:AD9" si="0">Z5/Y5-1</f>
        <v>-4.8299612569952632E-2</v>
      </c>
      <c r="AF5" s="114">
        <f t="shared" ref="AF5:AF9" si="1">Z5/V5-1</f>
        <v>5.4167461377074178E-2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9939</v>
      </c>
      <c r="W6" s="112">
        <v>9949</v>
      </c>
      <c r="X6" s="112">
        <v>10501</v>
      </c>
      <c r="Y6" s="112">
        <v>10702</v>
      </c>
      <c r="Z6" s="112">
        <v>10826</v>
      </c>
      <c r="AB6" s="113" t="str">
        <f>TEXT(Z6,"###,###")</f>
        <v>10,826</v>
      </c>
      <c r="AD6" s="114">
        <f t="shared" si="0"/>
        <v>1.1586619323491032E-2</v>
      </c>
      <c r="AF6" s="114">
        <f t="shared" si="1"/>
        <v>8.9244390783780991E-2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14541</v>
      </c>
      <c r="W7" s="112">
        <v>14562</v>
      </c>
      <c r="X7" s="112">
        <v>14912</v>
      </c>
      <c r="Y7" s="112">
        <v>15560</v>
      </c>
      <c r="Z7" s="112">
        <v>15429</v>
      </c>
      <c r="AB7" s="113" t="str">
        <f>TEXT(Z7,"###,###")</f>
        <v>15,429</v>
      </c>
      <c r="AD7" s="114">
        <f t="shared" si="0"/>
        <v>-8.4190231362467616E-3</v>
      </c>
      <c r="AF7" s="114">
        <f t="shared" si="1"/>
        <v>6.1068702290076438E-2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21,882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15,429</v>
      </c>
      <c r="P8" s="71"/>
      <c r="S8" s="111" t="s">
        <v>87</v>
      </c>
      <c r="T8" s="112"/>
      <c r="U8" s="112"/>
      <c r="V8" s="112">
        <v>33659.589999999997</v>
      </c>
      <c r="W8" s="112">
        <v>33835.660000000003</v>
      </c>
      <c r="X8" s="112">
        <v>35071.14</v>
      </c>
      <c r="Y8" s="112">
        <v>37152.239999999998</v>
      </c>
      <c r="Z8" s="112">
        <v>38116</v>
      </c>
      <c r="AB8" s="113" t="str">
        <f>TEXT(Z8,"$###,###")</f>
        <v>$38,116</v>
      </c>
      <c r="AD8" s="114">
        <f t="shared" si="0"/>
        <v>2.594083156224225E-2</v>
      </c>
      <c r="AF8" s="114">
        <f t="shared" si="1"/>
        <v>0.13239644333160339</v>
      </c>
    </row>
    <row r="9" spans="1:32" x14ac:dyDescent="0.25">
      <c r="A9" s="32" t="s">
        <v>15</v>
      </c>
      <c r="B9" s="75"/>
      <c r="C9" s="76"/>
      <c r="D9" s="77">
        <f>AD104</f>
        <v>71.542820583127693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52.336509171041548</v>
      </c>
      <c r="P9" s="78" t="s">
        <v>88</v>
      </c>
      <c r="S9" s="111" t="s">
        <v>7</v>
      </c>
      <c r="T9" s="112"/>
      <c r="U9" s="112"/>
      <c r="V9" s="112">
        <v>611254715</v>
      </c>
      <c r="W9" s="112">
        <v>598252061</v>
      </c>
      <c r="X9" s="112">
        <v>628669468</v>
      </c>
      <c r="Y9" s="112">
        <v>682758003</v>
      </c>
      <c r="Z9" s="112">
        <v>696498852</v>
      </c>
      <c r="AB9" s="113" t="str">
        <f>TEXT(Z9/1000000,"$#,###.0")&amp;" mil"</f>
        <v>$696.5 mil</v>
      </c>
      <c r="AD9" s="114">
        <f t="shared" si="0"/>
        <v>2.0125504116573545E-2</v>
      </c>
      <c r="AF9" s="114">
        <f t="shared" si="1"/>
        <v>0.13945763510388631</v>
      </c>
    </row>
    <row r="10" spans="1:32" x14ac:dyDescent="0.25">
      <c r="A10" s="32" t="s">
        <v>18</v>
      </c>
      <c r="B10" s="75"/>
      <c r="C10" s="76"/>
      <c r="D10" s="77">
        <f>AD105</f>
        <v>14.701581208299059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47.657009527513125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87.951260613131126</v>
      </c>
      <c r="P11" s="78" t="s">
        <v>88</v>
      </c>
      <c r="S11" s="111" t="s">
        <v>30</v>
      </c>
      <c r="T11" s="116"/>
      <c r="U11" s="116"/>
      <c r="V11" s="116">
        <v>16968</v>
      </c>
      <c r="W11" s="116">
        <v>16906</v>
      </c>
      <c r="X11" s="116">
        <v>17852</v>
      </c>
      <c r="Y11" s="116">
        <v>18760</v>
      </c>
      <c r="Z11" s="116">
        <v>18535</v>
      </c>
    </row>
    <row r="12" spans="1:32" ht="28.5" customHeight="1" x14ac:dyDescent="0.25">
      <c r="A12" s="32" t="s">
        <v>20</v>
      </c>
      <c r="B12" s="76"/>
      <c r="C12" s="76"/>
      <c r="D12" s="77">
        <f>AD108</f>
        <v>15.624714377113611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21.705878540410914</v>
      </c>
      <c r="P12" s="78" t="s">
        <v>88</v>
      </c>
      <c r="S12" s="111" t="s">
        <v>31</v>
      </c>
      <c r="T12" s="116"/>
      <c r="U12" s="116"/>
      <c r="V12" s="116">
        <v>3460</v>
      </c>
      <c r="W12" s="116">
        <v>3413</v>
      </c>
      <c r="X12" s="116">
        <v>3397</v>
      </c>
      <c r="Y12" s="116">
        <v>3556</v>
      </c>
      <c r="Z12" s="116">
        <v>3344</v>
      </c>
    </row>
    <row r="13" spans="1:32" ht="15" customHeight="1" x14ac:dyDescent="0.25">
      <c r="A13" s="32" t="s">
        <v>21</v>
      </c>
      <c r="B13" s="76"/>
      <c r="C13" s="76"/>
      <c r="D13" s="77">
        <f>AD109</f>
        <v>19.26697742436706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43.2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25.180513664198884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16.122343182996371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26.163056393382689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83.877656817003626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2173</v>
      </c>
      <c r="Z15" s="116">
        <v>2111</v>
      </c>
      <c r="AB15" s="121">
        <f t="shared" ref="AB15:AB34" si="2">IF(Z15="np",0,Z15/$Z$34)</f>
        <v>9.6498445785335521E-2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37</v>
      </c>
      <c r="Z16" s="116">
        <v>44</v>
      </c>
      <c r="AB16" s="121">
        <f t="shared" si="2"/>
        <v>2.0113366246114462E-3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2810</v>
      </c>
      <c r="Z17" s="116">
        <v>2154</v>
      </c>
      <c r="AB17" s="121">
        <f t="shared" si="2"/>
        <v>9.846407021393308E-2</v>
      </c>
    </row>
    <row r="18" spans="1:28" x14ac:dyDescent="0.25">
      <c r="A18" s="67" t="str">
        <f>$S$1&amp;" ("&amp;$V$2&amp;" to "&amp;$Z$2&amp;")"</f>
        <v>Moira (2014-15 to 2018-19)</v>
      </c>
      <c r="B18" s="67"/>
      <c r="C18" s="67"/>
      <c r="D18" s="67"/>
      <c r="E18" s="67"/>
      <c r="F18" s="67"/>
      <c r="G18" s="67" t="str">
        <f>$S$1&amp;" ("&amp;$V$2&amp;" to "&amp;$Z$2&amp;")"</f>
        <v>Moira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165</v>
      </c>
      <c r="Z18" s="116">
        <v>160</v>
      </c>
      <c r="AB18" s="121">
        <f t="shared" si="2"/>
        <v>7.3139513622234413E-3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1424</v>
      </c>
      <c r="Z19" s="116">
        <v>1555</v>
      </c>
      <c r="AB19" s="121">
        <f t="shared" si="2"/>
        <v>7.1082464801609069E-2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504</v>
      </c>
      <c r="Z20" s="116">
        <v>539</v>
      </c>
      <c r="AB20" s="121">
        <f t="shared" si="2"/>
        <v>2.4638873651490218E-2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1910</v>
      </c>
      <c r="Z21" s="116">
        <v>1915</v>
      </c>
      <c r="AB21" s="121">
        <f t="shared" si="2"/>
        <v>8.7538855366611809E-2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1662</v>
      </c>
      <c r="Z22" s="116">
        <v>1743</v>
      </c>
      <c r="AB22" s="121">
        <f t="shared" si="2"/>
        <v>7.9676357652221613E-2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937</v>
      </c>
      <c r="Z23" s="116">
        <v>905</v>
      </c>
      <c r="AB23" s="121">
        <f t="shared" si="2"/>
        <v>4.1369537392576337E-2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80</v>
      </c>
      <c r="Z24" s="116">
        <v>78</v>
      </c>
      <c r="AB24" s="121">
        <f t="shared" si="2"/>
        <v>3.5655512890839275E-3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622</v>
      </c>
      <c r="Z25" s="116">
        <v>575</v>
      </c>
      <c r="AB25" s="121">
        <f t="shared" si="2"/>
        <v>2.6284512707990492E-2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355</v>
      </c>
      <c r="Z26" s="116">
        <v>381</v>
      </c>
      <c r="AB26" s="121">
        <f t="shared" si="2"/>
        <v>1.7416346681294569E-2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767</v>
      </c>
      <c r="Z27" s="116">
        <v>756</v>
      </c>
      <c r="AB27" s="121">
        <f t="shared" si="2"/>
        <v>3.4558420186505762E-2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1266</v>
      </c>
      <c r="Z28" s="116">
        <v>1112</v>
      </c>
      <c r="AB28" s="121">
        <f t="shared" si="2"/>
        <v>5.0831961967452918E-2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631</v>
      </c>
      <c r="Z29" s="116">
        <v>1168</v>
      </c>
      <c r="AB29" s="121">
        <f t="shared" si="2"/>
        <v>5.3391844944231118E-2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1305</v>
      </c>
      <c r="Z30" s="116">
        <v>962</v>
      </c>
      <c r="AB30" s="121">
        <f t="shared" si="2"/>
        <v>4.397513256536844E-2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2192</v>
      </c>
      <c r="Z31" s="116">
        <v>2464</v>
      </c>
      <c r="AB31" s="121">
        <f t="shared" si="2"/>
        <v>0.112634850978241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323</v>
      </c>
      <c r="Z32" s="116">
        <v>384</v>
      </c>
      <c r="AB32" s="121">
        <f t="shared" si="2"/>
        <v>1.755348326933626E-2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603</v>
      </c>
      <c r="Z33" s="116">
        <v>651</v>
      </c>
      <c r="AB33" s="121">
        <f t="shared" si="2"/>
        <v>2.9758639605046627E-2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22317</v>
      </c>
      <c r="Z34" s="124">
        <v>21876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12944</v>
      </c>
      <c r="AB37" s="136">
        <f>Z37/Z40*100</f>
        <v>83.877656817003626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2488</v>
      </c>
      <c r="AB38" s="136">
        <f>Z38/Z40*100</f>
        <v>16.122343182996371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15432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6</v>
      </c>
      <c r="X44" s="116">
        <v>0</v>
      </c>
      <c r="Y44" s="116">
        <v>8</v>
      </c>
      <c r="Z44" s="116">
        <v>8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316</v>
      </c>
      <c r="X45" s="116">
        <v>331</v>
      </c>
      <c r="Y45" s="116">
        <v>326</v>
      </c>
      <c r="Z45" s="116">
        <v>351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794</v>
      </c>
      <c r="X46" s="116">
        <v>748</v>
      </c>
      <c r="Y46" s="116">
        <v>782</v>
      </c>
      <c r="Z46" s="116">
        <v>752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943</v>
      </c>
      <c r="X47" s="116">
        <v>1034</v>
      </c>
      <c r="Y47" s="116">
        <v>1113</v>
      </c>
      <c r="Z47" s="116">
        <v>1061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1154</v>
      </c>
      <c r="X48" s="116">
        <v>1163</v>
      </c>
      <c r="Y48" s="116">
        <v>1284</v>
      </c>
      <c r="Z48" s="116">
        <v>1240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Moira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909</v>
      </c>
      <c r="X49" s="116">
        <v>926</v>
      </c>
      <c r="Y49" s="116">
        <v>962</v>
      </c>
      <c r="Z49" s="116">
        <v>935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765</v>
      </c>
      <c r="X50" s="116">
        <v>818</v>
      </c>
      <c r="Y50" s="116">
        <v>904</v>
      </c>
      <c r="Z50" s="116">
        <v>874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930</v>
      </c>
      <c r="X51" s="116">
        <v>931</v>
      </c>
      <c r="Y51" s="116">
        <v>888</v>
      </c>
      <c r="Z51" s="116">
        <v>835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979</v>
      </c>
      <c r="X52" s="116">
        <v>1017</v>
      </c>
      <c r="Y52" s="116">
        <v>1115</v>
      </c>
      <c r="Z52" s="116">
        <v>1049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959</v>
      </c>
      <c r="X53" s="116">
        <v>963</v>
      </c>
      <c r="Y53" s="116">
        <v>1095</v>
      </c>
      <c r="Z53" s="116">
        <v>1012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931</v>
      </c>
      <c r="X54" s="116">
        <v>990</v>
      </c>
      <c r="Y54" s="116">
        <v>1078</v>
      </c>
      <c r="Z54" s="116">
        <v>1005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835</v>
      </c>
      <c r="X55" s="116">
        <v>881</v>
      </c>
      <c r="Y55" s="116">
        <v>994</v>
      </c>
      <c r="Z55" s="116">
        <v>897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491</v>
      </c>
      <c r="X56" s="116">
        <v>543</v>
      </c>
      <c r="Y56" s="116">
        <v>572</v>
      </c>
      <c r="Z56" s="116">
        <v>590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169</v>
      </c>
      <c r="X57" s="116">
        <v>214</v>
      </c>
      <c r="Y57" s="116">
        <v>250</v>
      </c>
      <c r="Z57" s="116">
        <v>247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88</v>
      </c>
      <c r="X58" s="116">
        <v>95</v>
      </c>
      <c r="Y58" s="116">
        <v>108</v>
      </c>
      <c r="Z58" s="116">
        <v>106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64</v>
      </c>
      <c r="X59" s="116">
        <v>58</v>
      </c>
      <c r="Y59" s="116">
        <v>62</v>
      </c>
      <c r="Z59" s="116">
        <v>67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31</v>
      </c>
      <c r="X60" s="116">
        <v>35</v>
      </c>
      <c r="Y60" s="116">
        <v>34</v>
      </c>
      <c r="Z60" s="116">
        <v>33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10368</v>
      </c>
      <c r="X61" s="116">
        <v>10748</v>
      </c>
      <c r="Y61" s="116">
        <v>11615</v>
      </c>
      <c r="Z61" s="116">
        <v>11053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7</v>
      </c>
      <c r="X63" s="116">
        <v>8</v>
      </c>
      <c r="Y63" s="116">
        <v>8</v>
      </c>
      <c r="Z63" s="116">
        <v>5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Moira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296</v>
      </c>
      <c r="X64" s="116">
        <v>307</v>
      </c>
      <c r="Y64" s="116">
        <v>297</v>
      </c>
      <c r="Z64" s="116">
        <v>298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773</v>
      </c>
      <c r="X65" s="116">
        <v>757</v>
      </c>
      <c r="Y65" s="116">
        <v>746</v>
      </c>
      <c r="Z65" s="116">
        <v>715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954</v>
      </c>
      <c r="X66" s="116">
        <v>1045</v>
      </c>
      <c r="Y66" s="116">
        <v>1039</v>
      </c>
      <c r="Z66" s="116">
        <v>1068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950</v>
      </c>
      <c r="X67" s="116">
        <v>1105</v>
      </c>
      <c r="Y67" s="116">
        <v>1045</v>
      </c>
      <c r="Z67" s="116">
        <v>1119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904</v>
      </c>
      <c r="X68" s="116">
        <v>908</v>
      </c>
      <c r="Y68" s="116">
        <v>943</v>
      </c>
      <c r="Z68" s="116">
        <v>922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773</v>
      </c>
      <c r="X69" s="116">
        <v>885</v>
      </c>
      <c r="Y69" s="116">
        <v>903</v>
      </c>
      <c r="Z69" s="116">
        <v>914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926</v>
      </c>
      <c r="X70" s="116">
        <v>911</v>
      </c>
      <c r="Y70" s="116">
        <v>902</v>
      </c>
      <c r="Z70" s="116">
        <v>881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1017</v>
      </c>
      <c r="X71" s="116">
        <v>1020</v>
      </c>
      <c r="Y71" s="116">
        <v>1038</v>
      </c>
      <c r="Z71" s="116">
        <v>1052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1046</v>
      </c>
      <c r="X72" s="116">
        <v>1085</v>
      </c>
      <c r="Y72" s="116">
        <v>1102</v>
      </c>
      <c r="Z72" s="116">
        <v>1124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921</v>
      </c>
      <c r="X73" s="116">
        <v>1025</v>
      </c>
      <c r="Y73" s="116">
        <v>1128</v>
      </c>
      <c r="Z73" s="116">
        <v>1107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741</v>
      </c>
      <c r="X74" s="116">
        <v>755</v>
      </c>
      <c r="Y74" s="116">
        <v>794</v>
      </c>
      <c r="Z74" s="116">
        <v>852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342</v>
      </c>
      <c r="X75" s="116">
        <v>383</v>
      </c>
      <c r="Y75" s="116">
        <v>394</v>
      </c>
      <c r="Z75" s="116">
        <v>429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120</v>
      </c>
      <c r="X76" s="116">
        <v>138</v>
      </c>
      <c r="Y76" s="116">
        <v>170</v>
      </c>
      <c r="Z76" s="116">
        <v>172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81</v>
      </c>
      <c r="X77" s="116">
        <v>84</v>
      </c>
      <c r="Y77" s="116">
        <v>84</v>
      </c>
      <c r="Z77" s="116">
        <v>72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49</v>
      </c>
      <c r="X78" s="116">
        <v>54</v>
      </c>
      <c r="Y78" s="116">
        <v>63</v>
      </c>
      <c r="Z78" s="116">
        <v>55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31</v>
      </c>
      <c r="X79" s="116">
        <v>33</v>
      </c>
      <c r="Y79" s="116">
        <v>40</v>
      </c>
      <c r="Z79" s="116">
        <v>41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9953</v>
      </c>
      <c r="X80" s="116">
        <v>10501</v>
      </c>
      <c r="Y80" s="116">
        <v>10702</v>
      </c>
      <c r="Z80" s="116">
        <v>10822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Moira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777</v>
      </c>
      <c r="X83" s="116">
        <v>801</v>
      </c>
      <c r="Y83" s="116">
        <v>849</v>
      </c>
      <c r="Z83" s="116">
        <v>838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477</v>
      </c>
      <c r="X84" s="116">
        <v>492</v>
      </c>
      <c r="Y84" s="116">
        <v>501</v>
      </c>
      <c r="Z84" s="116">
        <v>508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21,882</v>
      </c>
      <c r="D85" s="100">
        <f t="shared" ref="D85:D90" si="4">AD4</f>
        <v>-1.9491867186449796E-2</v>
      </c>
      <c r="E85" s="101">
        <f t="shared" ref="E85:E90" si="5">AD4</f>
        <v>-1.9491867186449796E-2</v>
      </c>
      <c r="F85" s="100">
        <f t="shared" ref="F85:F90" si="6">AF4</f>
        <v>7.1334149326805374E-2</v>
      </c>
      <c r="G85" s="101">
        <f t="shared" ref="G85:G90" si="7">AF4</f>
        <v>7.1334149326805374E-2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1241</v>
      </c>
      <c r="X85" s="116">
        <v>1295</v>
      </c>
      <c r="Y85" s="116">
        <v>1367</v>
      </c>
      <c r="Z85" s="116">
        <v>1437</v>
      </c>
    </row>
    <row r="86" spans="1:30" ht="15" customHeight="1" x14ac:dyDescent="0.25">
      <c r="A86" s="102" t="s">
        <v>4</v>
      </c>
      <c r="B86" s="51"/>
      <c r="C86" s="61" t="str">
        <f t="shared" si="3"/>
        <v>11,054</v>
      </c>
      <c r="D86" s="100">
        <f t="shared" si="4"/>
        <v>-4.8299612569952632E-2</v>
      </c>
      <c r="E86" s="101">
        <f t="shared" si="5"/>
        <v>-4.8299612569952632E-2</v>
      </c>
      <c r="F86" s="100">
        <f t="shared" si="6"/>
        <v>5.4167461377074178E-2</v>
      </c>
      <c r="G86" s="101">
        <f t="shared" si="7"/>
        <v>5.4167461377074178E-2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265</v>
      </c>
      <c r="X86" s="116">
        <v>272</v>
      </c>
      <c r="Y86" s="116">
        <v>299</v>
      </c>
      <c r="Z86" s="116">
        <v>313</v>
      </c>
    </row>
    <row r="87" spans="1:30" ht="15" customHeight="1" x14ac:dyDescent="0.25">
      <c r="A87" s="102" t="s">
        <v>5</v>
      </c>
      <c r="B87" s="51"/>
      <c r="C87" s="61" t="str">
        <f t="shared" si="3"/>
        <v>10,826</v>
      </c>
      <c r="D87" s="100">
        <f t="shared" si="4"/>
        <v>1.1586619323491032E-2</v>
      </c>
      <c r="E87" s="101">
        <f t="shared" si="5"/>
        <v>1.1586619323491032E-2</v>
      </c>
      <c r="F87" s="100">
        <f t="shared" si="6"/>
        <v>8.9244390783780991E-2</v>
      </c>
      <c r="G87" s="101">
        <f t="shared" si="7"/>
        <v>8.9244390783780991E-2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192</v>
      </c>
      <c r="X87" s="116">
        <v>213</v>
      </c>
      <c r="Y87" s="116">
        <v>211</v>
      </c>
      <c r="Z87" s="116">
        <v>200</v>
      </c>
    </row>
    <row r="88" spans="1:30" ht="15" customHeight="1" x14ac:dyDescent="0.25">
      <c r="A88" s="51" t="s">
        <v>6</v>
      </c>
      <c r="B88" s="51"/>
      <c r="C88" s="61" t="str">
        <f t="shared" si="3"/>
        <v>15,429</v>
      </c>
      <c r="D88" s="100">
        <f t="shared" si="4"/>
        <v>-8.4190231362467616E-3</v>
      </c>
      <c r="E88" s="101">
        <f t="shared" si="5"/>
        <v>-8.4190231362467616E-3</v>
      </c>
      <c r="F88" s="100">
        <f t="shared" si="6"/>
        <v>6.1068702290076438E-2</v>
      </c>
      <c r="G88" s="101">
        <f t="shared" si="7"/>
        <v>6.1068702290076438E-2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308</v>
      </c>
      <c r="X88" s="116">
        <v>318</v>
      </c>
      <c r="Y88" s="116">
        <v>337</v>
      </c>
      <c r="Z88" s="116">
        <v>360</v>
      </c>
    </row>
    <row r="89" spans="1:30" ht="15" customHeight="1" x14ac:dyDescent="0.25">
      <c r="A89" s="51" t="s">
        <v>102</v>
      </c>
      <c r="B89" s="51"/>
      <c r="C89" s="61" t="str">
        <f t="shared" si="3"/>
        <v>$38,116</v>
      </c>
      <c r="D89" s="100">
        <f t="shared" si="4"/>
        <v>2.594083156224225E-2</v>
      </c>
      <c r="E89" s="101">
        <f t="shared" si="5"/>
        <v>2.594083156224225E-2</v>
      </c>
      <c r="F89" s="100">
        <f t="shared" si="6"/>
        <v>0.13239644333160339</v>
      </c>
      <c r="G89" s="101">
        <f t="shared" si="7"/>
        <v>0.13239644333160339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745</v>
      </c>
      <c r="X89" s="116">
        <v>820</v>
      </c>
      <c r="Y89" s="116">
        <v>894</v>
      </c>
      <c r="Z89" s="116">
        <v>883</v>
      </c>
    </row>
    <row r="90" spans="1:30" ht="15" customHeight="1" x14ac:dyDescent="0.25">
      <c r="A90" s="51" t="s">
        <v>7</v>
      </c>
      <c r="B90" s="51"/>
      <c r="C90" s="61" t="str">
        <f t="shared" si="3"/>
        <v>$696.5 mil</v>
      </c>
      <c r="D90" s="100">
        <f t="shared" si="4"/>
        <v>2.0125504116573545E-2</v>
      </c>
      <c r="E90" s="101">
        <f t="shared" si="5"/>
        <v>2.0125504116573545E-2</v>
      </c>
      <c r="F90" s="100">
        <f t="shared" si="6"/>
        <v>0.13945763510388631</v>
      </c>
      <c r="G90" s="101">
        <f t="shared" si="7"/>
        <v>0.13945763510388631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1489</v>
      </c>
      <c r="X90" s="116">
        <v>1543</v>
      </c>
      <c r="Y90" s="116">
        <v>1569</v>
      </c>
      <c r="Z90" s="116">
        <v>1556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7683</v>
      </c>
      <c r="X91" s="116">
        <v>7807</v>
      </c>
      <c r="Y91" s="116">
        <v>8240</v>
      </c>
      <c r="Z91" s="116">
        <v>8080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415</v>
      </c>
      <c r="X93" s="116">
        <v>461</v>
      </c>
      <c r="Y93" s="116">
        <v>481</v>
      </c>
      <c r="Z93" s="116">
        <v>523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1101</v>
      </c>
      <c r="X94" s="116">
        <v>1160</v>
      </c>
      <c r="Y94" s="116">
        <v>1213</v>
      </c>
      <c r="Z94" s="116">
        <v>1219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219</v>
      </c>
      <c r="X95" s="116">
        <v>224</v>
      </c>
      <c r="Y95" s="116">
        <v>247</v>
      </c>
      <c r="Z95" s="116">
        <v>253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1002</v>
      </c>
      <c r="X96" s="116">
        <v>1041</v>
      </c>
      <c r="Y96" s="116">
        <v>1096</v>
      </c>
      <c r="Z96" s="116">
        <v>1181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949</v>
      </c>
      <c r="X97" s="116">
        <v>998</v>
      </c>
      <c r="Y97" s="116">
        <v>1016</v>
      </c>
      <c r="Z97" s="116">
        <v>1040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680</v>
      </c>
      <c r="X98" s="116">
        <v>713</v>
      </c>
      <c r="Y98" s="116">
        <v>748</v>
      </c>
      <c r="Z98" s="116">
        <v>762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61</v>
      </c>
      <c r="X99" s="116">
        <v>67</v>
      </c>
      <c r="Y99" s="116">
        <v>59</v>
      </c>
      <c r="Z99" s="116">
        <v>73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850</v>
      </c>
      <c r="X100" s="116">
        <v>883</v>
      </c>
      <c r="Y100" s="116">
        <v>915</v>
      </c>
      <c r="Z100" s="116">
        <v>941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6879</v>
      </c>
      <c r="X101" s="116">
        <v>7105</v>
      </c>
      <c r="Y101" s="116">
        <v>7322</v>
      </c>
      <c r="Z101" s="116">
        <v>7349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14367</v>
      </c>
      <c r="X104" s="116">
        <v>15333</v>
      </c>
      <c r="Y104" s="116">
        <v>16080</v>
      </c>
      <c r="Z104" s="116">
        <v>15655</v>
      </c>
      <c r="AB104" s="113" t="str">
        <f>TEXT(Z104,"###,###")</f>
        <v>15,655</v>
      </c>
      <c r="AD104" s="134">
        <f>Z104/($Z$4)*100</f>
        <v>71.542820583127693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2715</v>
      </c>
      <c r="X105" s="116">
        <v>3047</v>
      </c>
      <c r="Y105" s="116">
        <v>2973</v>
      </c>
      <c r="Z105" s="116">
        <v>3217</v>
      </c>
      <c r="AB105" s="113" t="str">
        <f>TEXT(Z105,"###,###")</f>
        <v>3,217</v>
      </c>
      <c r="AD105" s="134">
        <f>Z105/($Z$4)*100</f>
        <v>14.701581208299059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17082</v>
      </c>
      <c r="X106" s="124">
        <v>18380</v>
      </c>
      <c r="Y106" s="124">
        <v>19053</v>
      </c>
      <c r="Z106" s="124">
        <v>18872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3234</v>
      </c>
      <c r="X108" s="116">
        <v>3440</v>
      </c>
      <c r="Y108" s="116">
        <v>3800</v>
      </c>
      <c r="Z108" s="116">
        <v>3419</v>
      </c>
      <c r="AB108" s="113" t="str">
        <f>TEXT(Z108,"###,###")</f>
        <v>3,419</v>
      </c>
      <c r="AD108" s="134">
        <f>Z108/($Z$4)*100</f>
        <v>15.624714377113611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3799</v>
      </c>
      <c r="X109" s="116">
        <v>3877</v>
      </c>
      <c r="Y109" s="116">
        <v>4042</v>
      </c>
      <c r="Z109" s="116">
        <v>4216</v>
      </c>
      <c r="AB109" s="113" t="str">
        <f>TEXT(Z109,"###,###")</f>
        <v>4,216</v>
      </c>
      <c r="AD109" s="134">
        <f>Z109/($Z$4)*100</f>
        <v>19.26697742436706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4808</v>
      </c>
      <c r="X110" s="116">
        <v>5326</v>
      </c>
      <c r="Y110" s="116">
        <v>5294</v>
      </c>
      <c r="Z110" s="116">
        <v>5510</v>
      </c>
      <c r="AB110" s="113" t="str">
        <f>TEXT(Z110,"###,###")</f>
        <v>5,510</v>
      </c>
      <c r="AD110" s="134">
        <f>Z110/($Z$4)*100</f>
        <v>25.180513664198884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5234</v>
      </c>
      <c r="X111" s="116">
        <v>5737</v>
      </c>
      <c r="Y111" s="116">
        <v>5911</v>
      </c>
      <c r="Z111" s="116">
        <v>5725</v>
      </c>
      <c r="AB111" s="113" t="str">
        <f>TEXT(Z111,"###,###")</f>
        <v>5,725</v>
      </c>
      <c r="AD111" s="134">
        <f>Z111/($Z$4)*100</f>
        <v>26.163056393382689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20320</v>
      </c>
      <c r="X112" s="116">
        <v>21249</v>
      </c>
      <c r="Y112" s="116">
        <v>22317</v>
      </c>
      <c r="Z112" s="116">
        <v>21879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39.729999999999997</v>
      </c>
      <c r="W118" s="135">
        <v>42.76</v>
      </c>
      <c r="X118" s="135">
        <v>43.03</v>
      </c>
      <c r="Y118" s="135">
        <v>43.28</v>
      </c>
      <c r="Z118" s="135">
        <v>43.22</v>
      </c>
      <c r="AB118" s="113" t="str">
        <f>TEXT(Z118,"##.0")</f>
        <v>43.2</v>
      </c>
    </row>
    <row r="120" spans="19:32" x14ac:dyDescent="0.25">
      <c r="S120" s="105" t="s">
        <v>104</v>
      </c>
      <c r="T120" s="116"/>
      <c r="U120" s="116"/>
      <c r="V120" s="116">
        <v>11084</v>
      </c>
      <c r="W120" s="116">
        <v>11148</v>
      </c>
      <c r="X120" s="116">
        <v>11515</v>
      </c>
      <c r="Y120" s="116">
        <v>12003</v>
      </c>
      <c r="Z120" s="116">
        <v>12085</v>
      </c>
      <c r="AB120" s="113" t="str">
        <f>TEXT(Z120,"###,###")</f>
        <v>12,085</v>
      </c>
    </row>
    <row r="121" spans="19:32" x14ac:dyDescent="0.25">
      <c r="S121" s="105" t="s">
        <v>105</v>
      </c>
      <c r="T121" s="116"/>
      <c r="U121" s="116"/>
      <c r="V121" s="116">
        <v>2031</v>
      </c>
      <c r="W121" s="116">
        <v>2005</v>
      </c>
      <c r="X121" s="116">
        <v>1901</v>
      </c>
      <c r="Y121" s="116">
        <v>2041</v>
      </c>
      <c r="Z121" s="116">
        <v>1864</v>
      </c>
      <c r="AB121" s="113" t="str">
        <f>TEXT(Z121,"###,###")</f>
        <v>1,864</v>
      </c>
    </row>
    <row r="122" spans="19:32" x14ac:dyDescent="0.25">
      <c r="S122" s="105" t="s">
        <v>106</v>
      </c>
      <c r="T122" s="116"/>
      <c r="U122" s="116"/>
      <c r="V122" s="116">
        <v>1426</v>
      </c>
      <c r="W122" s="116">
        <v>1411</v>
      </c>
      <c r="X122" s="116">
        <v>1496</v>
      </c>
      <c r="Y122" s="116">
        <v>1513</v>
      </c>
      <c r="Z122" s="116">
        <v>1485</v>
      </c>
      <c r="AB122" s="113" t="str">
        <f>TEXT(Z122,"###,###")</f>
        <v>1,485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12510</v>
      </c>
      <c r="W124" s="116">
        <v>12559</v>
      </c>
      <c r="X124" s="116">
        <v>13011</v>
      </c>
      <c r="Y124" s="116">
        <v>13516</v>
      </c>
      <c r="Z124" s="116">
        <v>13570</v>
      </c>
      <c r="AB124" s="113" t="str">
        <f>TEXT(Z124,"###,###")</f>
        <v>13,570</v>
      </c>
      <c r="AD124" s="131">
        <f>Z124/$Z$7*100</f>
        <v>87.951260613131126</v>
      </c>
    </row>
    <row r="125" spans="19:32" x14ac:dyDescent="0.25">
      <c r="S125" s="105" t="s">
        <v>108</v>
      </c>
      <c r="T125" s="116"/>
      <c r="U125" s="116"/>
      <c r="V125" s="116">
        <v>3457</v>
      </c>
      <c r="W125" s="116">
        <v>3416</v>
      </c>
      <c r="X125" s="116">
        <v>3397</v>
      </c>
      <c r="Y125" s="116">
        <v>3554</v>
      </c>
      <c r="Z125" s="116">
        <v>3349</v>
      </c>
      <c r="AB125" s="113" t="str">
        <f>TEXT(Z125,"###,###")</f>
        <v>3,349</v>
      </c>
      <c r="AD125" s="131">
        <f>Z125/$Z$7*100</f>
        <v>21.705878540410914</v>
      </c>
    </row>
    <row r="127" spans="19:32" x14ac:dyDescent="0.25">
      <c r="S127" s="105" t="s">
        <v>109</v>
      </c>
      <c r="T127" s="116"/>
      <c r="U127" s="116"/>
      <c r="V127" s="116">
        <v>7676</v>
      </c>
      <c r="W127" s="116">
        <v>7680</v>
      </c>
      <c r="X127" s="116">
        <v>7807</v>
      </c>
      <c r="Y127" s="116">
        <v>8241</v>
      </c>
      <c r="Z127" s="116">
        <v>8075</v>
      </c>
      <c r="AB127" s="113" t="str">
        <f>TEXT(Z127,"###,###")</f>
        <v>8,075</v>
      </c>
      <c r="AD127" s="131">
        <f>Z127/$Z$7*100</f>
        <v>52.336509171041548</v>
      </c>
    </row>
    <row r="128" spans="19:32" x14ac:dyDescent="0.25">
      <c r="S128" s="105" t="s">
        <v>110</v>
      </c>
      <c r="T128" s="116"/>
      <c r="U128" s="116"/>
      <c r="V128" s="116">
        <v>6863</v>
      </c>
      <c r="W128" s="116">
        <v>6879</v>
      </c>
      <c r="X128" s="116">
        <v>7105</v>
      </c>
      <c r="Y128" s="116">
        <v>7319</v>
      </c>
      <c r="Z128" s="116">
        <v>7353</v>
      </c>
      <c r="AB128" s="113" t="str">
        <f>TEXT(Z128,"###,###")</f>
        <v>7,353</v>
      </c>
      <c r="AD128" s="131">
        <f>Z128/$Z$7*100</f>
        <v>47.657009527513125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B8A3F97-9720-425D-B945-4377A2136B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585F4524-0DDB-4AD3-8F0D-51C85E78898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44F46791-C870-4BF2-877C-7BCC47FA71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3A41B74C-9A49-4EAE-A531-86D831E587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8E828-1DD6-4574-B2AD-7842CEEA7F34}">
  <sheetPr codeName="Sheet6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Banyule</v>
      </c>
      <c r="T1" s="103"/>
      <c r="U1" s="103"/>
      <c r="V1" s="103"/>
      <c r="W1" s="103"/>
      <c r="X1" s="103"/>
      <c r="Y1" s="104" t="str">
        <f>Y3</f>
        <v>8.4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115</v>
      </c>
      <c r="Y3" s="109" t="s">
        <v>214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8.4 Banyule,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94259</v>
      </c>
      <c r="W4" s="112">
        <v>95099</v>
      </c>
      <c r="X4" s="112">
        <v>98329</v>
      </c>
      <c r="Y4" s="112">
        <v>100699</v>
      </c>
      <c r="Z4" s="112">
        <v>102776</v>
      </c>
      <c r="AB4" s="113" t="str">
        <f>TEXT(Z4,"###,###")</f>
        <v>102,776</v>
      </c>
      <c r="AD4" s="114">
        <f>Z4/Y4-1</f>
        <v>2.0625825479895443E-2</v>
      </c>
      <c r="AF4" s="114">
        <f>Z4/V4-1</f>
        <v>9.0357419450662446E-2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46515</v>
      </c>
      <c r="W5" s="112">
        <v>46921</v>
      </c>
      <c r="X5" s="112">
        <v>48749</v>
      </c>
      <c r="Y5" s="112">
        <v>49878</v>
      </c>
      <c r="Z5" s="112">
        <v>50551</v>
      </c>
      <c r="AB5" s="113" t="str">
        <f>TEXT(Z5,"###,###")</f>
        <v>50,551</v>
      </c>
      <c r="AD5" s="114">
        <f t="shared" ref="AD5:AD9" si="0">Z5/Y5-1</f>
        <v>1.3492922731464851E-2</v>
      </c>
      <c r="AF5" s="114">
        <f t="shared" ref="AF5:AF9" si="1">Z5/V5-1</f>
        <v>8.6767709341072807E-2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47744</v>
      </c>
      <c r="W6" s="112">
        <v>48178</v>
      </c>
      <c r="X6" s="112">
        <v>49580</v>
      </c>
      <c r="Y6" s="112">
        <v>50818</v>
      </c>
      <c r="Z6" s="112">
        <v>52225</v>
      </c>
      <c r="AB6" s="113" t="str">
        <f>TEXT(Z6,"###,###")</f>
        <v>52,225</v>
      </c>
      <c r="AD6" s="114">
        <f t="shared" si="0"/>
        <v>2.7687040025187848E-2</v>
      </c>
      <c r="AF6" s="114">
        <f t="shared" si="1"/>
        <v>9.3854725201072409E-2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68567</v>
      </c>
      <c r="W7" s="112">
        <v>69360</v>
      </c>
      <c r="X7" s="112">
        <v>70480</v>
      </c>
      <c r="Y7" s="112">
        <v>72377</v>
      </c>
      <c r="Z7" s="112">
        <v>73166</v>
      </c>
      <c r="AB7" s="113" t="str">
        <f>TEXT(Z7,"###,###")</f>
        <v>73,166</v>
      </c>
      <c r="AD7" s="114">
        <f t="shared" si="0"/>
        <v>1.0901253160534363E-2</v>
      </c>
      <c r="AF7" s="114">
        <f t="shared" si="1"/>
        <v>6.7073081803199708E-2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102,776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73,166</v>
      </c>
      <c r="P8" s="71"/>
      <c r="S8" s="111" t="s">
        <v>87</v>
      </c>
      <c r="T8" s="112"/>
      <c r="U8" s="112"/>
      <c r="V8" s="112">
        <v>44118.98</v>
      </c>
      <c r="W8" s="112">
        <v>46082</v>
      </c>
      <c r="X8" s="112">
        <v>47073.94</v>
      </c>
      <c r="Y8" s="112">
        <v>48800</v>
      </c>
      <c r="Z8" s="112">
        <v>49620</v>
      </c>
      <c r="AB8" s="113" t="str">
        <f>TEXT(Z8,"$###,###")</f>
        <v>$49,620</v>
      </c>
      <c r="AD8" s="114">
        <f t="shared" si="0"/>
        <v>1.6803278688524603E-2</v>
      </c>
      <c r="AF8" s="114">
        <f t="shared" si="1"/>
        <v>0.1246860194863979</v>
      </c>
    </row>
    <row r="9" spans="1:32" x14ac:dyDescent="0.25">
      <c r="A9" s="32" t="s">
        <v>15</v>
      </c>
      <c r="B9" s="75"/>
      <c r="C9" s="76"/>
      <c r="D9" s="77">
        <f>AD104</f>
        <v>72.363197633688799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50.386791679195255</v>
      </c>
      <c r="P9" s="78" t="s">
        <v>88</v>
      </c>
      <c r="S9" s="111" t="s">
        <v>7</v>
      </c>
      <c r="T9" s="112"/>
      <c r="U9" s="112"/>
      <c r="V9" s="112">
        <v>4152014615</v>
      </c>
      <c r="W9" s="112">
        <v>4344571786</v>
      </c>
      <c r="X9" s="112">
        <v>4578254522</v>
      </c>
      <c r="Y9" s="112">
        <v>4879440741</v>
      </c>
      <c r="Z9" s="112">
        <v>5112950285</v>
      </c>
      <c r="AB9" s="113" t="str">
        <f>TEXT(Z9/1000000,"$#,###.0")&amp;" mil"</f>
        <v>$5,113.0 mil</v>
      </c>
      <c r="AD9" s="114">
        <f t="shared" si="0"/>
        <v>4.7855800776083202E-2</v>
      </c>
      <c r="AF9" s="114">
        <f t="shared" si="1"/>
        <v>0.2314384122176314</v>
      </c>
    </row>
    <row r="10" spans="1:32" x14ac:dyDescent="0.25">
      <c r="A10" s="32" t="s">
        <v>18</v>
      </c>
      <c r="B10" s="75"/>
      <c r="C10" s="76"/>
      <c r="D10" s="77">
        <f>AD105</f>
        <v>21.119716665369349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49.609108055654268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93.684224913211054</v>
      </c>
      <c r="P11" s="78" t="s">
        <v>88</v>
      </c>
      <c r="S11" s="111" t="s">
        <v>30</v>
      </c>
      <c r="T11" s="116"/>
      <c r="U11" s="116"/>
      <c r="V11" s="116">
        <v>85398</v>
      </c>
      <c r="W11" s="116">
        <v>85889</v>
      </c>
      <c r="X11" s="116">
        <v>88771</v>
      </c>
      <c r="Y11" s="116">
        <v>90890</v>
      </c>
      <c r="Z11" s="116">
        <v>92771</v>
      </c>
    </row>
    <row r="12" spans="1:32" ht="28.5" customHeight="1" x14ac:dyDescent="0.25">
      <c r="A12" s="32" t="s">
        <v>20</v>
      </c>
      <c r="B12" s="76"/>
      <c r="C12" s="76"/>
      <c r="D12" s="77">
        <f>AD108</f>
        <v>15.220479489374952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13.668917256649262</v>
      </c>
      <c r="P12" s="78" t="s">
        <v>88</v>
      </c>
      <c r="S12" s="111" t="s">
        <v>31</v>
      </c>
      <c r="T12" s="116"/>
      <c r="U12" s="116"/>
      <c r="V12" s="116">
        <v>8860</v>
      </c>
      <c r="W12" s="116">
        <v>9210</v>
      </c>
      <c r="X12" s="116">
        <v>9558</v>
      </c>
      <c r="Y12" s="116">
        <v>9811</v>
      </c>
      <c r="Z12" s="116">
        <v>10004</v>
      </c>
    </row>
    <row r="13" spans="1:32" ht="15" customHeight="1" x14ac:dyDescent="0.25">
      <c r="A13" s="32" t="s">
        <v>21</v>
      </c>
      <c r="B13" s="76"/>
      <c r="C13" s="76"/>
      <c r="D13" s="77">
        <f>AD109</f>
        <v>12.067019537635245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41.7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21.672374873511327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16.738426210686022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44.517202459718227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83.261573789313985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371</v>
      </c>
      <c r="Z15" s="116">
        <v>375</v>
      </c>
      <c r="AB15" s="121">
        <f t="shared" ref="AB15:AB34" si="2">IF(Z15="np",0,Z15/$Z$34)</f>
        <v>3.6486407596956548E-3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85</v>
      </c>
      <c r="Z16" s="116">
        <v>107</v>
      </c>
      <c r="AB16" s="121">
        <f t="shared" si="2"/>
        <v>1.0410788300998267E-3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4642</v>
      </c>
      <c r="Z17" s="116">
        <v>4626</v>
      </c>
      <c r="AB17" s="121">
        <f t="shared" si="2"/>
        <v>4.5009632411605598E-2</v>
      </c>
    </row>
    <row r="18" spans="1:28" x14ac:dyDescent="0.25">
      <c r="A18" s="67" t="str">
        <f>$S$1&amp;" ("&amp;$V$2&amp;" to "&amp;$Z$2&amp;")"</f>
        <v>Banyule (2014-15 to 2018-19)</v>
      </c>
      <c r="B18" s="67"/>
      <c r="C18" s="67"/>
      <c r="D18" s="67"/>
      <c r="E18" s="67"/>
      <c r="F18" s="67"/>
      <c r="G18" s="67" t="str">
        <f>$S$1&amp;" ("&amp;$V$2&amp;" to "&amp;$Z$2&amp;")"</f>
        <v>Banyule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596</v>
      </c>
      <c r="Z18" s="116">
        <v>617</v>
      </c>
      <c r="AB18" s="121">
        <f t="shared" si="2"/>
        <v>6.0032302632859174E-3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6668</v>
      </c>
      <c r="Z19" s="116">
        <v>6781</v>
      </c>
      <c r="AB19" s="121">
        <f t="shared" si="2"/>
        <v>6.5977154643989955E-2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4028</v>
      </c>
      <c r="Z20" s="116">
        <v>3870</v>
      </c>
      <c r="AB20" s="121">
        <f t="shared" si="2"/>
        <v>3.7653972640059159E-2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8125</v>
      </c>
      <c r="Z21" s="116">
        <v>8126</v>
      </c>
      <c r="AB21" s="121">
        <f t="shared" si="2"/>
        <v>7.9063612835431701E-2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5313</v>
      </c>
      <c r="Z22" s="116">
        <v>5475</v>
      </c>
      <c r="AB22" s="121">
        <f t="shared" si="2"/>
        <v>5.3270155091556561E-2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2998</v>
      </c>
      <c r="Z23" s="116">
        <v>3152</v>
      </c>
      <c r="AB23" s="121">
        <f t="shared" si="2"/>
        <v>3.0668041798828542E-2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2131</v>
      </c>
      <c r="Z24" s="116">
        <v>2139</v>
      </c>
      <c r="AB24" s="121">
        <f t="shared" si="2"/>
        <v>2.0811846893304016E-2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4764</v>
      </c>
      <c r="Z25" s="116">
        <v>4814</v>
      </c>
      <c r="AB25" s="121">
        <f t="shared" si="2"/>
        <v>4.6838817645799682E-2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1704</v>
      </c>
      <c r="Z26" s="116">
        <v>1661</v>
      </c>
      <c r="AB26" s="121">
        <f t="shared" si="2"/>
        <v>1.616104613827862E-2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10287</v>
      </c>
      <c r="Z27" s="116">
        <v>10673</v>
      </c>
      <c r="AB27" s="121">
        <f t="shared" si="2"/>
        <v>0.10384518087528459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7763</v>
      </c>
      <c r="Z28" s="116">
        <v>8057</v>
      </c>
      <c r="AB28" s="121">
        <f t="shared" si="2"/>
        <v>7.8392262935647702E-2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5587</v>
      </c>
      <c r="Z29" s="116">
        <v>8951</v>
      </c>
      <c r="AB29" s="121">
        <f t="shared" si="2"/>
        <v>8.7090622506762153E-2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11358</v>
      </c>
      <c r="Z30" s="116">
        <v>9231</v>
      </c>
      <c r="AB30" s="121">
        <f t="shared" si="2"/>
        <v>8.9814940940668234E-2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14077</v>
      </c>
      <c r="Z31" s="116">
        <v>14456</v>
      </c>
      <c r="AB31" s="121">
        <f t="shared" si="2"/>
        <v>0.14065266885909436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2719</v>
      </c>
      <c r="Z32" s="116">
        <v>2810</v>
      </c>
      <c r="AB32" s="121">
        <f t="shared" si="2"/>
        <v>2.7340481425986107E-2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3213</v>
      </c>
      <c r="Z33" s="116">
        <v>3435</v>
      </c>
      <c r="AB33" s="121">
        <f t="shared" si="2"/>
        <v>3.3421549358812197E-2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100699</v>
      </c>
      <c r="Z34" s="124">
        <v>102778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60915</v>
      </c>
      <c r="AB37" s="136">
        <f>Z37/Z40*100</f>
        <v>83.261573789313985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12246</v>
      </c>
      <c r="AB38" s="136">
        <f>Z38/Z40*100</f>
        <v>16.738426210686022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73161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25</v>
      </c>
      <c r="X44" s="116">
        <v>16</v>
      </c>
      <c r="Y44" s="116">
        <v>20</v>
      </c>
      <c r="Z44" s="116">
        <v>9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566</v>
      </c>
      <c r="X45" s="116">
        <v>558</v>
      </c>
      <c r="Y45" s="116">
        <v>573</v>
      </c>
      <c r="Z45" s="116">
        <v>605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2137</v>
      </c>
      <c r="X46" s="116">
        <v>2365</v>
      </c>
      <c r="Y46" s="116">
        <v>2395</v>
      </c>
      <c r="Z46" s="116">
        <v>2419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4223</v>
      </c>
      <c r="X47" s="116">
        <v>4407</v>
      </c>
      <c r="Y47" s="116">
        <v>4564</v>
      </c>
      <c r="Z47" s="116">
        <v>4673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5829</v>
      </c>
      <c r="X48" s="116">
        <v>6022</v>
      </c>
      <c r="Y48" s="116">
        <v>6120</v>
      </c>
      <c r="Z48" s="116">
        <v>6206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Banyule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5697</v>
      </c>
      <c r="X49" s="116">
        <v>5957</v>
      </c>
      <c r="Y49" s="116">
        <v>6130</v>
      </c>
      <c r="Z49" s="116">
        <v>6265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5353</v>
      </c>
      <c r="X50" s="116">
        <v>5645</v>
      </c>
      <c r="Y50" s="116">
        <v>5746</v>
      </c>
      <c r="Z50" s="116">
        <v>5807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5181</v>
      </c>
      <c r="X51" s="116">
        <v>5218</v>
      </c>
      <c r="Y51" s="116">
        <v>5246</v>
      </c>
      <c r="Z51" s="116">
        <v>5303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4528</v>
      </c>
      <c r="X52" s="116">
        <v>4819</v>
      </c>
      <c r="Y52" s="116">
        <v>5019</v>
      </c>
      <c r="Z52" s="116">
        <v>5028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3886</v>
      </c>
      <c r="X53" s="116">
        <v>3976</v>
      </c>
      <c r="Y53" s="116">
        <v>4136</v>
      </c>
      <c r="Z53" s="116">
        <v>4179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3813</v>
      </c>
      <c r="X54" s="116">
        <v>3892</v>
      </c>
      <c r="Y54" s="116">
        <v>3836</v>
      </c>
      <c r="Z54" s="116">
        <v>3722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2837</v>
      </c>
      <c r="X55" s="116">
        <v>2907</v>
      </c>
      <c r="Y55" s="116">
        <v>3012</v>
      </c>
      <c r="Z55" s="116">
        <v>3188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1685</v>
      </c>
      <c r="X56" s="116">
        <v>1749</v>
      </c>
      <c r="Y56" s="116">
        <v>1701</v>
      </c>
      <c r="Z56" s="116">
        <v>1764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644</v>
      </c>
      <c r="X57" s="116">
        <v>709</v>
      </c>
      <c r="Y57" s="116">
        <v>788</v>
      </c>
      <c r="Z57" s="116">
        <v>824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260</v>
      </c>
      <c r="X58" s="116">
        <v>249</v>
      </c>
      <c r="Y58" s="116">
        <v>269</v>
      </c>
      <c r="Z58" s="116">
        <v>290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152</v>
      </c>
      <c r="X59" s="116">
        <v>146</v>
      </c>
      <c r="Y59" s="116">
        <v>158</v>
      </c>
      <c r="Z59" s="116">
        <v>153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109</v>
      </c>
      <c r="X60" s="116">
        <v>113</v>
      </c>
      <c r="Y60" s="116">
        <v>131</v>
      </c>
      <c r="Z60" s="116">
        <v>119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46921</v>
      </c>
      <c r="X61" s="116">
        <v>48749</v>
      </c>
      <c r="Y61" s="116">
        <v>49878</v>
      </c>
      <c r="Z61" s="116">
        <v>50549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8</v>
      </c>
      <c r="X63" s="116">
        <v>11</v>
      </c>
      <c r="Y63" s="116">
        <v>18</v>
      </c>
      <c r="Z63" s="116">
        <v>18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Banyule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752</v>
      </c>
      <c r="X64" s="116">
        <v>749</v>
      </c>
      <c r="Y64" s="116">
        <v>755</v>
      </c>
      <c r="Z64" s="116">
        <v>834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2318</v>
      </c>
      <c r="X65" s="116">
        <v>2506</v>
      </c>
      <c r="Y65" s="116">
        <v>2670</v>
      </c>
      <c r="Z65" s="116">
        <v>2729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4621</v>
      </c>
      <c r="X66" s="116">
        <v>4778</v>
      </c>
      <c r="Y66" s="116">
        <v>4821</v>
      </c>
      <c r="Z66" s="116">
        <v>4909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5788</v>
      </c>
      <c r="X67" s="116">
        <v>6023</v>
      </c>
      <c r="Y67" s="116">
        <v>6085</v>
      </c>
      <c r="Z67" s="116">
        <v>6336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5571</v>
      </c>
      <c r="X68" s="116">
        <v>5715</v>
      </c>
      <c r="Y68" s="116">
        <v>5993</v>
      </c>
      <c r="Z68" s="116">
        <v>6060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5210</v>
      </c>
      <c r="X69" s="116">
        <v>5378</v>
      </c>
      <c r="Y69" s="116">
        <v>5566</v>
      </c>
      <c r="Z69" s="116">
        <v>5852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5115</v>
      </c>
      <c r="X70" s="116">
        <v>5147</v>
      </c>
      <c r="Y70" s="116">
        <v>5311</v>
      </c>
      <c r="Z70" s="116">
        <v>5435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4844</v>
      </c>
      <c r="X71" s="116">
        <v>5059</v>
      </c>
      <c r="Y71" s="116">
        <v>5312</v>
      </c>
      <c r="Z71" s="116">
        <v>5371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4472</v>
      </c>
      <c r="X72" s="116">
        <v>4494</v>
      </c>
      <c r="Y72" s="116">
        <v>4427</v>
      </c>
      <c r="Z72" s="116">
        <v>4538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4057</v>
      </c>
      <c r="X73" s="116">
        <v>4203</v>
      </c>
      <c r="Y73" s="116">
        <v>4139</v>
      </c>
      <c r="Z73" s="116">
        <v>4244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2904</v>
      </c>
      <c r="X74" s="116">
        <v>3002</v>
      </c>
      <c r="Y74" s="116">
        <v>2997</v>
      </c>
      <c r="Z74" s="116">
        <v>3111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1461</v>
      </c>
      <c r="X75" s="116">
        <v>1424</v>
      </c>
      <c r="Y75" s="116">
        <v>1535</v>
      </c>
      <c r="Z75" s="116">
        <v>1594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472</v>
      </c>
      <c r="X76" s="116">
        <v>521</v>
      </c>
      <c r="Y76" s="116">
        <v>576</v>
      </c>
      <c r="Z76" s="116">
        <v>621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243</v>
      </c>
      <c r="X77" s="116">
        <v>238</v>
      </c>
      <c r="Y77" s="116">
        <v>254</v>
      </c>
      <c r="Z77" s="116">
        <v>248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177</v>
      </c>
      <c r="X78" s="116">
        <v>152</v>
      </c>
      <c r="Y78" s="116">
        <v>150</v>
      </c>
      <c r="Z78" s="116">
        <v>141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181</v>
      </c>
      <c r="X79" s="116">
        <v>180</v>
      </c>
      <c r="Y79" s="116">
        <v>187</v>
      </c>
      <c r="Z79" s="116">
        <v>162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48178</v>
      </c>
      <c r="X80" s="116">
        <v>49580</v>
      </c>
      <c r="Y80" s="116">
        <v>50818</v>
      </c>
      <c r="Z80" s="116">
        <v>52222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Banyule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5035</v>
      </c>
      <c r="X83" s="116">
        <v>5232</v>
      </c>
      <c r="Y83" s="116">
        <v>5535</v>
      </c>
      <c r="Z83" s="116">
        <v>5584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7864</v>
      </c>
      <c r="X84" s="116">
        <v>8231</v>
      </c>
      <c r="Y84" s="116">
        <v>8449</v>
      </c>
      <c r="Z84" s="116">
        <v>8734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102,776</v>
      </c>
      <c r="D85" s="100">
        <f t="shared" ref="D85:D90" si="4">AD4</f>
        <v>2.0625825479895443E-2</v>
      </c>
      <c r="E85" s="101">
        <f t="shared" ref="E85:E90" si="5">AD4</f>
        <v>2.0625825479895443E-2</v>
      </c>
      <c r="F85" s="100">
        <f t="shared" ref="F85:F90" si="6">AF4</f>
        <v>9.0357419450662446E-2</v>
      </c>
      <c r="G85" s="101">
        <f t="shared" ref="G85:G90" si="7">AF4</f>
        <v>9.0357419450662446E-2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5076</v>
      </c>
      <c r="X85" s="116">
        <v>5067</v>
      </c>
      <c r="Y85" s="116">
        <v>5250</v>
      </c>
      <c r="Z85" s="116">
        <v>5299</v>
      </c>
    </row>
    <row r="86" spans="1:30" ht="15" customHeight="1" x14ac:dyDescent="0.25">
      <c r="A86" s="102" t="s">
        <v>4</v>
      </c>
      <c r="B86" s="51"/>
      <c r="C86" s="61" t="str">
        <f t="shared" si="3"/>
        <v>50,551</v>
      </c>
      <c r="D86" s="100">
        <f t="shared" si="4"/>
        <v>1.3492922731464851E-2</v>
      </c>
      <c r="E86" s="101">
        <f t="shared" si="5"/>
        <v>1.3492922731464851E-2</v>
      </c>
      <c r="F86" s="100">
        <f t="shared" si="6"/>
        <v>8.6767709341072807E-2</v>
      </c>
      <c r="G86" s="101">
        <f t="shared" si="7"/>
        <v>8.6767709341072807E-2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1955</v>
      </c>
      <c r="X86" s="116">
        <v>1997</v>
      </c>
      <c r="Y86" s="116">
        <v>2123</v>
      </c>
      <c r="Z86" s="116">
        <v>2158</v>
      </c>
    </row>
    <row r="87" spans="1:30" ht="15" customHeight="1" x14ac:dyDescent="0.25">
      <c r="A87" s="102" t="s">
        <v>5</v>
      </c>
      <c r="B87" s="51"/>
      <c r="C87" s="61" t="str">
        <f t="shared" si="3"/>
        <v>52,225</v>
      </c>
      <c r="D87" s="100">
        <f t="shared" si="4"/>
        <v>2.7687040025187848E-2</v>
      </c>
      <c r="E87" s="101">
        <f t="shared" si="5"/>
        <v>2.7687040025187848E-2</v>
      </c>
      <c r="F87" s="100">
        <f t="shared" si="6"/>
        <v>9.3854725201072409E-2</v>
      </c>
      <c r="G87" s="101">
        <f t="shared" si="7"/>
        <v>9.3854725201072409E-2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2399</v>
      </c>
      <c r="X87" s="116">
        <v>2481</v>
      </c>
      <c r="Y87" s="116">
        <v>2555</v>
      </c>
      <c r="Z87" s="116">
        <v>2535</v>
      </c>
    </row>
    <row r="88" spans="1:30" ht="15" customHeight="1" x14ac:dyDescent="0.25">
      <c r="A88" s="51" t="s">
        <v>6</v>
      </c>
      <c r="B88" s="51"/>
      <c r="C88" s="61" t="str">
        <f t="shared" si="3"/>
        <v>73,166</v>
      </c>
      <c r="D88" s="100">
        <f t="shared" si="4"/>
        <v>1.0901253160534363E-2</v>
      </c>
      <c r="E88" s="101">
        <f t="shared" si="5"/>
        <v>1.0901253160534363E-2</v>
      </c>
      <c r="F88" s="100">
        <f t="shared" si="6"/>
        <v>6.7073081803199708E-2</v>
      </c>
      <c r="G88" s="101">
        <f t="shared" si="7"/>
        <v>6.7073081803199708E-2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1953</v>
      </c>
      <c r="X88" s="116">
        <v>2054</v>
      </c>
      <c r="Y88" s="116">
        <v>2071</v>
      </c>
      <c r="Z88" s="116">
        <v>2106</v>
      </c>
    </row>
    <row r="89" spans="1:30" ht="15" customHeight="1" x14ac:dyDescent="0.25">
      <c r="A89" s="51" t="s">
        <v>102</v>
      </c>
      <c r="B89" s="51"/>
      <c r="C89" s="61" t="str">
        <f t="shared" si="3"/>
        <v>$49,620</v>
      </c>
      <c r="D89" s="100">
        <f t="shared" si="4"/>
        <v>1.6803278688524603E-2</v>
      </c>
      <c r="E89" s="101">
        <f t="shared" si="5"/>
        <v>1.6803278688524603E-2</v>
      </c>
      <c r="F89" s="100">
        <f t="shared" si="6"/>
        <v>0.1246860194863979</v>
      </c>
      <c r="G89" s="101">
        <f t="shared" si="7"/>
        <v>0.1246860194863979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1474</v>
      </c>
      <c r="X89" s="116">
        <v>1518</v>
      </c>
      <c r="Y89" s="116">
        <v>1530</v>
      </c>
      <c r="Z89" s="116">
        <v>1517</v>
      </c>
    </row>
    <row r="90" spans="1:30" ht="15" customHeight="1" x14ac:dyDescent="0.25">
      <c r="A90" s="51" t="s">
        <v>7</v>
      </c>
      <c r="B90" s="51"/>
      <c r="C90" s="61" t="str">
        <f t="shared" si="3"/>
        <v>$5,113.0 mil</v>
      </c>
      <c r="D90" s="100">
        <f t="shared" si="4"/>
        <v>4.7855800776083202E-2</v>
      </c>
      <c r="E90" s="101">
        <f t="shared" si="5"/>
        <v>4.7855800776083202E-2</v>
      </c>
      <c r="F90" s="100">
        <f t="shared" si="6"/>
        <v>0.2314384122176314</v>
      </c>
      <c r="G90" s="101">
        <f t="shared" si="7"/>
        <v>0.2314384122176314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2048</v>
      </c>
      <c r="X90" s="116">
        <v>2128</v>
      </c>
      <c r="Y90" s="116">
        <v>2306</v>
      </c>
      <c r="Z90" s="116">
        <v>2409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35045</v>
      </c>
      <c r="X91" s="116">
        <v>35717</v>
      </c>
      <c r="Y91" s="116">
        <v>36611</v>
      </c>
      <c r="Z91" s="116">
        <v>36864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3062</v>
      </c>
      <c r="X93" s="116">
        <v>3219</v>
      </c>
      <c r="Y93" s="116">
        <v>3449</v>
      </c>
      <c r="Z93" s="116">
        <v>3629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9952</v>
      </c>
      <c r="X94" s="116">
        <v>10221</v>
      </c>
      <c r="Y94" s="116">
        <v>10613</v>
      </c>
      <c r="Z94" s="116">
        <v>11014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886</v>
      </c>
      <c r="X95" s="116">
        <v>888</v>
      </c>
      <c r="Y95" s="116">
        <v>937</v>
      </c>
      <c r="Z95" s="116">
        <v>1018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3412</v>
      </c>
      <c r="X96" s="116">
        <v>3661</v>
      </c>
      <c r="Y96" s="116">
        <v>3852</v>
      </c>
      <c r="Z96" s="116">
        <v>3972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6736</v>
      </c>
      <c r="X97" s="116">
        <v>7071</v>
      </c>
      <c r="Y97" s="116">
        <v>7126</v>
      </c>
      <c r="Z97" s="116">
        <v>7033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2926</v>
      </c>
      <c r="X98" s="116">
        <v>2911</v>
      </c>
      <c r="Y98" s="116">
        <v>3047</v>
      </c>
      <c r="Z98" s="116">
        <v>3050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150</v>
      </c>
      <c r="X99" s="116">
        <v>144</v>
      </c>
      <c r="Y99" s="116">
        <v>164</v>
      </c>
      <c r="Z99" s="116">
        <v>192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809</v>
      </c>
      <c r="X100" s="116">
        <v>845</v>
      </c>
      <c r="Y100" s="116">
        <v>949</v>
      </c>
      <c r="Z100" s="116">
        <v>968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34315</v>
      </c>
      <c r="X101" s="116">
        <v>34763</v>
      </c>
      <c r="Y101" s="116">
        <v>35763</v>
      </c>
      <c r="Z101" s="116">
        <v>36297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65401</v>
      </c>
      <c r="X104" s="116">
        <v>70731</v>
      </c>
      <c r="Y104" s="116">
        <v>73337</v>
      </c>
      <c r="Z104" s="116">
        <v>74372</v>
      </c>
      <c r="AB104" s="113" t="str">
        <f>TEXT(Z104,"###,###")</f>
        <v>74,372</v>
      </c>
      <c r="AD104" s="134">
        <f>Z104/($Z$4)*100</f>
        <v>72.363197633688799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21521</v>
      </c>
      <c r="X105" s="116">
        <v>20869</v>
      </c>
      <c r="Y105" s="116">
        <v>20500</v>
      </c>
      <c r="Z105" s="116">
        <v>21706</v>
      </c>
      <c r="AB105" s="113" t="str">
        <f>TEXT(Z105,"###,###")</f>
        <v>21,706</v>
      </c>
      <c r="AD105" s="134">
        <f>Z105/($Z$4)*100</f>
        <v>21.119716665369349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86922</v>
      </c>
      <c r="X106" s="124">
        <v>91600</v>
      </c>
      <c r="Y106" s="124">
        <v>93837</v>
      </c>
      <c r="Z106" s="124">
        <v>96078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12806</v>
      </c>
      <c r="X108" s="116">
        <v>14346</v>
      </c>
      <c r="Y108" s="116">
        <v>16499</v>
      </c>
      <c r="Z108" s="116">
        <v>15643</v>
      </c>
      <c r="AB108" s="113" t="str">
        <f>TEXT(Z108,"###,###")</f>
        <v>15,643</v>
      </c>
      <c r="AD108" s="134">
        <f>Z108/($Z$4)*100</f>
        <v>15.220479489374952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11924</v>
      </c>
      <c r="X109" s="116">
        <v>12615</v>
      </c>
      <c r="Y109" s="116">
        <v>12855</v>
      </c>
      <c r="Z109" s="116">
        <v>12402</v>
      </c>
      <c r="AB109" s="113" t="str">
        <f>TEXT(Z109,"###,###")</f>
        <v>12,402</v>
      </c>
      <c r="AD109" s="134">
        <f>Z109/($Z$4)*100</f>
        <v>12.067019537635245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20121</v>
      </c>
      <c r="X110" s="116">
        <v>21029</v>
      </c>
      <c r="Y110" s="116">
        <v>20568</v>
      </c>
      <c r="Z110" s="116">
        <v>22274</v>
      </c>
      <c r="AB110" s="113" t="str">
        <f>TEXT(Z110,"###,###")</f>
        <v>22,274</v>
      </c>
      <c r="AD110" s="134">
        <f>Z110/($Z$4)*100</f>
        <v>21.672374873511327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42071</v>
      </c>
      <c r="X111" s="116">
        <v>43610</v>
      </c>
      <c r="Y111" s="116">
        <v>43915</v>
      </c>
      <c r="Z111" s="116">
        <v>45753</v>
      </c>
      <c r="AB111" s="113" t="str">
        <f>TEXT(Z111,"###,###")</f>
        <v>45,753</v>
      </c>
      <c r="AD111" s="134">
        <f>Z111/($Z$4)*100</f>
        <v>44.517202459718227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95099</v>
      </c>
      <c r="X112" s="116">
        <v>98329</v>
      </c>
      <c r="Y112" s="116">
        <v>100699</v>
      </c>
      <c r="Z112" s="116">
        <v>102776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38.82</v>
      </c>
      <c r="W118" s="135">
        <v>42.76</v>
      </c>
      <c r="X118" s="135">
        <v>41.75</v>
      </c>
      <c r="Y118" s="135">
        <v>41.76</v>
      </c>
      <c r="Z118" s="135">
        <v>41.74</v>
      </c>
      <c r="AB118" s="113" t="str">
        <f>TEXT(Z118,"##.0")</f>
        <v>41.7</v>
      </c>
    </row>
    <row r="120" spans="19:32" x14ac:dyDescent="0.25">
      <c r="S120" s="105" t="s">
        <v>104</v>
      </c>
      <c r="T120" s="116"/>
      <c r="U120" s="116"/>
      <c r="V120" s="116">
        <v>59706</v>
      </c>
      <c r="W120" s="116">
        <v>60150</v>
      </c>
      <c r="X120" s="116">
        <v>60922</v>
      </c>
      <c r="Y120" s="116">
        <v>62568</v>
      </c>
      <c r="Z120" s="116">
        <v>63156</v>
      </c>
      <c r="AB120" s="113" t="str">
        <f>TEXT(Z120,"###,###")</f>
        <v>63,156</v>
      </c>
    </row>
    <row r="121" spans="19:32" x14ac:dyDescent="0.25">
      <c r="S121" s="105" t="s">
        <v>105</v>
      </c>
      <c r="T121" s="116"/>
      <c r="U121" s="116"/>
      <c r="V121" s="116">
        <v>4367</v>
      </c>
      <c r="W121" s="116">
        <v>4395</v>
      </c>
      <c r="X121" s="116">
        <v>4489</v>
      </c>
      <c r="Y121" s="116">
        <v>4670</v>
      </c>
      <c r="Z121" s="116">
        <v>4612</v>
      </c>
      <c r="AB121" s="113" t="str">
        <f>TEXT(Z121,"###,###")</f>
        <v>4,612</v>
      </c>
    </row>
    <row r="122" spans="19:32" x14ac:dyDescent="0.25">
      <c r="S122" s="105" t="s">
        <v>106</v>
      </c>
      <c r="T122" s="116"/>
      <c r="U122" s="116"/>
      <c r="V122" s="116">
        <v>4492</v>
      </c>
      <c r="W122" s="116">
        <v>4814</v>
      </c>
      <c r="X122" s="116">
        <v>5069</v>
      </c>
      <c r="Y122" s="116">
        <v>5133</v>
      </c>
      <c r="Z122" s="116">
        <v>5389</v>
      </c>
      <c r="AB122" s="113" t="str">
        <f>TEXT(Z122,"###,###")</f>
        <v>5,389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64198</v>
      </c>
      <c r="W124" s="116">
        <v>64964</v>
      </c>
      <c r="X124" s="116">
        <v>65991</v>
      </c>
      <c r="Y124" s="116">
        <v>67701</v>
      </c>
      <c r="Z124" s="116">
        <v>68545</v>
      </c>
      <c r="AB124" s="113" t="str">
        <f>TEXT(Z124,"###,###")</f>
        <v>68,545</v>
      </c>
      <c r="AD124" s="131">
        <f>Z124/$Z$7*100</f>
        <v>93.684224913211054</v>
      </c>
    </row>
    <row r="125" spans="19:32" x14ac:dyDescent="0.25">
      <c r="S125" s="105" t="s">
        <v>108</v>
      </c>
      <c r="T125" s="116"/>
      <c r="U125" s="116"/>
      <c r="V125" s="116">
        <v>8859</v>
      </c>
      <c r="W125" s="116">
        <v>9209</v>
      </c>
      <c r="X125" s="116">
        <v>9558</v>
      </c>
      <c r="Y125" s="116">
        <v>9803</v>
      </c>
      <c r="Z125" s="116">
        <v>10001</v>
      </c>
      <c r="AB125" s="113" t="str">
        <f>TEXT(Z125,"###,###")</f>
        <v>10,001</v>
      </c>
      <c r="AD125" s="131">
        <f>Z125/$Z$7*100</f>
        <v>13.668917256649262</v>
      </c>
    </row>
    <row r="127" spans="19:32" x14ac:dyDescent="0.25">
      <c r="S127" s="105" t="s">
        <v>109</v>
      </c>
      <c r="T127" s="116"/>
      <c r="U127" s="116"/>
      <c r="V127" s="116">
        <v>34712</v>
      </c>
      <c r="W127" s="116">
        <v>35045</v>
      </c>
      <c r="X127" s="116">
        <v>35717</v>
      </c>
      <c r="Y127" s="116">
        <v>36611</v>
      </c>
      <c r="Z127" s="116">
        <v>36866</v>
      </c>
      <c r="AB127" s="113" t="str">
        <f>TEXT(Z127,"###,###")</f>
        <v>36,866</v>
      </c>
      <c r="AD127" s="131">
        <f>Z127/$Z$7*100</f>
        <v>50.386791679195255</v>
      </c>
    </row>
    <row r="128" spans="19:32" x14ac:dyDescent="0.25">
      <c r="S128" s="105" t="s">
        <v>110</v>
      </c>
      <c r="T128" s="116"/>
      <c r="U128" s="116"/>
      <c r="V128" s="116">
        <v>33855</v>
      </c>
      <c r="W128" s="116">
        <v>34315</v>
      </c>
      <c r="X128" s="116">
        <v>34763</v>
      </c>
      <c r="Y128" s="116">
        <v>35763</v>
      </c>
      <c r="Z128" s="116">
        <v>36297</v>
      </c>
      <c r="AB128" s="113" t="str">
        <f>TEXT(Z128,"###,###")</f>
        <v>36,297</v>
      </c>
      <c r="AD128" s="131">
        <f>Z128/$Z$7*100</f>
        <v>49.609108055654268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13BD00F-0C42-484A-BDB8-A2426D68CB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668533BD-2158-493D-AC22-18E66D9C5F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963E954A-4613-44CE-BB70-B432F019A5C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B54D848D-64E7-4261-AC3C-CBD5A99301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AD483-9F91-4C8F-BD01-74953390E5A9}">
  <sheetPr codeName="Sheet11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Monash</v>
      </c>
      <c r="T1" s="103"/>
      <c r="U1" s="103"/>
      <c r="V1" s="103"/>
      <c r="W1" s="103"/>
      <c r="X1" s="103"/>
      <c r="Y1" s="104" t="str">
        <f>Y3</f>
        <v>8.49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163</v>
      </c>
      <c r="Y3" s="109" t="s">
        <v>255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8.49 Monash,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132211</v>
      </c>
      <c r="W4" s="112">
        <v>132442</v>
      </c>
      <c r="X4" s="112">
        <v>137341</v>
      </c>
      <c r="Y4" s="112">
        <v>142847</v>
      </c>
      <c r="Z4" s="112">
        <v>148969</v>
      </c>
      <c r="AB4" s="113" t="str">
        <f>TEXT(Z4,"###,###")</f>
        <v>148,969</v>
      </c>
      <c r="AD4" s="114">
        <f>Z4/Y4-1</f>
        <v>4.2857042850042326E-2</v>
      </c>
      <c r="AF4" s="114">
        <f>Z4/V4-1</f>
        <v>0.12675193440787824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68524</v>
      </c>
      <c r="W5" s="112">
        <v>68598</v>
      </c>
      <c r="X5" s="112">
        <v>71340</v>
      </c>
      <c r="Y5" s="112">
        <v>74169</v>
      </c>
      <c r="Z5" s="112">
        <v>77170</v>
      </c>
      <c r="AB5" s="113" t="str">
        <f>TEXT(Z5,"###,###")</f>
        <v>77,170</v>
      </c>
      <c r="AD5" s="114">
        <f t="shared" ref="AD5:AD9" si="0">Z5/Y5-1</f>
        <v>4.0461648397578598E-2</v>
      </c>
      <c r="AF5" s="114">
        <f t="shared" ref="AF5:AF9" si="1">Z5/V5-1</f>
        <v>0.12617477088319418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63687</v>
      </c>
      <c r="W6" s="112">
        <v>63844</v>
      </c>
      <c r="X6" s="112">
        <v>66001</v>
      </c>
      <c r="Y6" s="112">
        <v>68675</v>
      </c>
      <c r="Z6" s="112">
        <v>71798</v>
      </c>
      <c r="AB6" s="113" t="str">
        <f>TEXT(Z6,"###,###")</f>
        <v>71,798</v>
      </c>
      <c r="AD6" s="114">
        <f t="shared" si="0"/>
        <v>4.5475063705860963E-2</v>
      </c>
      <c r="AF6" s="114">
        <f t="shared" si="1"/>
        <v>0.12735723146010969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96593</v>
      </c>
      <c r="W7" s="112">
        <v>96923</v>
      </c>
      <c r="X7" s="112">
        <v>98765</v>
      </c>
      <c r="Y7" s="112">
        <v>102081</v>
      </c>
      <c r="Z7" s="112">
        <v>105091</v>
      </c>
      <c r="AB7" s="113" t="str">
        <f>TEXT(Z7,"###,###")</f>
        <v>105,091</v>
      </c>
      <c r="AD7" s="114">
        <f t="shared" si="0"/>
        <v>2.9486388260303142E-2</v>
      </c>
      <c r="AF7" s="114">
        <f t="shared" si="1"/>
        <v>8.7977389665917727E-2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148,969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105,091</v>
      </c>
      <c r="P8" s="71"/>
      <c r="S8" s="111" t="s">
        <v>87</v>
      </c>
      <c r="T8" s="112"/>
      <c r="U8" s="112"/>
      <c r="V8" s="112">
        <v>40134.400000000001</v>
      </c>
      <c r="W8" s="112">
        <v>41880</v>
      </c>
      <c r="X8" s="112">
        <v>41693.93</v>
      </c>
      <c r="Y8" s="112">
        <v>42340</v>
      </c>
      <c r="Z8" s="112">
        <v>42009.11</v>
      </c>
      <c r="AB8" s="113" t="str">
        <f>TEXT(Z8,"$###,###")</f>
        <v>$42,009</v>
      </c>
      <c r="AD8" s="114">
        <f t="shared" si="0"/>
        <v>-7.8150684931507231E-3</v>
      </c>
      <c r="AF8" s="114">
        <f t="shared" si="1"/>
        <v>4.6710801706266958E-2</v>
      </c>
    </row>
    <row r="9" spans="1:32" x14ac:dyDescent="0.25">
      <c r="A9" s="32" t="s">
        <v>15</v>
      </c>
      <c r="B9" s="75"/>
      <c r="C9" s="76"/>
      <c r="D9" s="77">
        <f>AD104</f>
        <v>77.007296820143793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52.315612183726486</v>
      </c>
      <c r="P9" s="78" t="s">
        <v>88</v>
      </c>
      <c r="S9" s="111" t="s">
        <v>7</v>
      </c>
      <c r="T9" s="112"/>
      <c r="U9" s="112"/>
      <c r="V9" s="112">
        <v>5313099159</v>
      </c>
      <c r="W9" s="112">
        <v>5516489979</v>
      </c>
      <c r="X9" s="112">
        <v>5719101659</v>
      </c>
      <c r="Y9" s="112">
        <v>6081233434</v>
      </c>
      <c r="Z9" s="112">
        <v>6397507666</v>
      </c>
      <c r="AB9" s="113" t="str">
        <f>TEXT(Z9/1000000,"$#,###.0")&amp;" mil"</f>
        <v>$6,397.5 mil</v>
      </c>
      <c r="AD9" s="114">
        <f t="shared" si="0"/>
        <v>5.2008237380219535E-2</v>
      </c>
      <c r="AF9" s="114">
        <f t="shared" si="1"/>
        <v>0.20410093516946537</v>
      </c>
    </row>
    <row r="10" spans="1:32" x14ac:dyDescent="0.25">
      <c r="A10" s="32" t="s">
        <v>18</v>
      </c>
      <c r="B10" s="75"/>
      <c r="C10" s="76"/>
      <c r="D10" s="77">
        <f>AD105</f>
        <v>15.294457236069251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47.683436260003234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93.150697966524248</v>
      </c>
      <c r="P11" s="78" t="s">
        <v>88</v>
      </c>
      <c r="S11" s="111" t="s">
        <v>30</v>
      </c>
      <c r="T11" s="116"/>
      <c r="U11" s="116"/>
      <c r="V11" s="116">
        <v>119540</v>
      </c>
      <c r="W11" s="116">
        <v>119392</v>
      </c>
      <c r="X11" s="116">
        <v>123780</v>
      </c>
      <c r="Y11" s="116">
        <v>128360</v>
      </c>
      <c r="Z11" s="116">
        <v>133583</v>
      </c>
    </row>
    <row r="12" spans="1:32" ht="28.5" customHeight="1" x14ac:dyDescent="0.25">
      <c r="A12" s="32" t="s">
        <v>20</v>
      </c>
      <c r="B12" s="76"/>
      <c r="C12" s="76"/>
      <c r="D12" s="77">
        <f>AD108</f>
        <v>15.33540535279152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14.643499443339584</v>
      </c>
      <c r="P12" s="78" t="s">
        <v>88</v>
      </c>
      <c r="S12" s="111" t="s">
        <v>31</v>
      </c>
      <c r="T12" s="116"/>
      <c r="U12" s="116"/>
      <c r="V12" s="116">
        <v>12671</v>
      </c>
      <c r="W12" s="116">
        <v>13050</v>
      </c>
      <c r="X12" s="116">
        <v>13561</v>
      </c>
      <c r="Y12" s="116">
        <v>14487</v>
      </c>
      <c r="Z12" s="116">
        <v>15394</v>
      </c>
    </row>
    <row r="13" spans="1:32" ht="15" customHeight="1" x14ac:dyDescent="0.25">
      <c r="A13" s="32" t="s">
        <v>21</v>
      </c>
      <c r="B13" s="76"/>
      <c r="C13" s="76"/>
      <c r="D13" s="77">
        <f>AD109</f>
        <v>12.808033886244788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39.9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21.776342729024158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17.137528427743575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42.385999771764595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82.862471572256425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478</v>
      </c>
      <c r="Z15" s="116">
        <v>534</v>
      </c>
      <c r="AB15" s="121">
        <f t="shared" ref="AB15:AB34" si="2">IF(Z15="np",0,Z15/$Z$34)</f>
        <v>3.5845902893851824E-3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129</v>
      </c>
      <c r="Z16" s="116">
        <v>131</v>
      </c>
      <c r="AB16" s="121">
        <f t="shared" si="2"/>
        <v>8.793657826019829E-4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7576</v>
      </c>
      <c r="Z17" s="116">
        <v>7771</v>
      </c>
      <c r="AB17" s="121">
        <f t="shared" si="2"/>
        <v>5.2164515241221447E-2</v>
      </c>
    </row>
    <row r="18" spans="1:28" x14ac:dyDescent="0.25">
      <c r="A18" s="67" t="str">
        <f>$S$1&amp;" ("&amp;$V$2&amp;" to "&amp;$Z$2&amp;")"</f>
        <v>Monash (2014-15 to 2018-19)</v>
      </c>
      <c r="B18" s="67"/>
      <c r="C18" s="67"/>
      <c r="D18" s="67"/>
      <c r="E18" s="67"/>
      <c r="F18" s="67"/>
      <c r="G18" s="67" t="str">
        <f>$S$1&amp;" ("&amp;$V$2&amp;" to "&amp;$Z$2&amp;")"</f>
        <v>Monash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765</v>
      </c>
      <c r="Z18" s="116">
        <v>775</v>
      </c>
      <c r="AB18" s="121">
        <f t="shared" si="2"/>
        <v>5.2023548207369222E-3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6468</v>
      </c>
      <c r="Z19" s="116">
        <v>6761</v>
      </c>
      <c r="AB19" s="121">
        <f t="shared" si="2"/>
        <v>4.5384672184519137E-2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7691</v>
      </c>
      <c r="Z20" s="116">
        <v>7849</v>
      </c>
      <c r="AB20" s="121">
        <f t="shared" si="2"/>
        <v>5.2688107081244002E-2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13508</v>
      </c>
      <c r="Z21" s="116">
        <v>13988</v>
      </c>
      <c r="AB21" s="121">
        <f t="shared" si="2"/>
        <v>9.3897469977378148E-2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10432</v>
      </c>
      <c r="Z22" s="116">
        <v>11595</v>
      </c>
      <c r="AB22" s="121">
        <f t="shared" si="2"/>
        <v>7.7833940834122081E-2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4309</v>
      </c>
      <c r="Z23" s="116">
        <v>4581</v>
      </c>
      <c r="AB23" s="121">
        <f t="shared" si="2"/>
        <v>3.0750951527478504E-2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2977</v>
      </c>
      <c r="Z24" s="116">
        <v>3035</v>
      </c>
      <c r="AB24" s="121">
        <f t="shared" si="2"/>
        <v>2.0373092749595558E-2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7269</v>
      </c>
      <c r="Z25" s="116">
        <v>7366</v>
      </c>
      <c r="AB25" s="121">
        <f t="shared" si="2"/>
        <v>4.9445865302642798E-2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2782</v>
      </c>
      <c r="Z26" s="116">
        <v>2723</v>
      </c>
      <c r="AB26" s="121">
        <f t="shared" si="2"/>
        <v>1.827872538950534E-2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15740</v>
      </c>
      <c r="Z27" s="116">
        <v>16549</v>
      </c>
      <c r="AB27" s="121">
        <f t="shared" si="2"/>
        <v>0.11108873539145203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14954</v>
      </c>
      <c r="Z28" s="116">
        <v>16076</v>
      </c>
      <c r="AB28" s="121">
        <f t="shared" si="2"/>
        <v>0.10791362077182808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4529</v>
      </c>
      <c r="Z29" s="116">
        <v>7813</v>
      </c>
      <c r="AB29" s="121">
        <f t="shared" si="2"/>
        <v>5.2446449308925898E-2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13498</v>
      </c>
      <c r="Z30" s="116">
        <v>11926</v>
      </c>
      <c r="AB30" s="121">
        <f t="shared" si="2"/>
        <v>8.0055849796269077E-2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15650</v>
      </c>
      <c r="Z31" s="116">
        <v>16315</v>
      </c>
      <c r="AB31" s="121">
        <f t="shared" si="2"/>
        <v>0.10951795987138437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2534</v>
      </c>
      <c r="Z32" s="116">
        <v>2656</v>
      </c>
      <c r="AB32" s="121">
        <f t="shared" si="2"/>
        <v>1.7828973424357762E-2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4486</v>
      </c>
      <c r="Z33" s="116">
        <v>4752</v>
      </c>
      <c r="AB33" s="121">
        <f t="shared" si="2"/>
        <v>3.1898825945989487E-2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142847</v>
      </c>
      <c r="Z34" s="124">
        <v>148971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87081</v>
      </c>
      <c r="AB37" s="136">
        <f>Z37/Z40*100</f>
        <v>82.862471572256425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18010</v>
      </c>
      <c r="AB38" s="136">
        <f>Z38/Z40*100</f>
        <v>17.137528427743575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105091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26</v>
      </c>
      <c r="X44" s="116">
        <v>10</v>
      </c>
      <c r="Y44" s="116">
        <v>18</v>
      </c>
      <c r="Z44" s="116">
        <v>29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745</v>
      </c>
      <c r="X45" s="116">
        <v>778</v>
      </c>
      <c r="Y45" s="116">
        <v>753</v>
      </c>
      <c r="Z45" s="116">
        <v>895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3133</v>
      </c>
      <c r="X46" s="116">
        <v>3374</v>
      </c>
      <c r="Y46" s="116">
        <v>3331</v>
      </c>
      <c r="Z46" s="116">
        <v>3693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7269</v>
      </c>
      <c r="X47" s="116">
        <v>8021</v>
      </c>
      <c r="Y47" s="116">
        <v>9157</v>
      </c>
      <c r="Z47" s="116">
        <v>9797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10310</v>
      </c>
      <c r="X48" s="116">
        <v>10861</v>
      </c>
      <c r="Y48" s="116">
        <v>11740</v>
      </c>
      <c r="Z48" s="116">
        <v>12901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Monash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8987</v>
      </c>
      <c r="X49" s="116">
        <v>9066</v>
      </c>
      <c r="Y49" s="116">
        <v>9145</v>
      </c>
      <c r="Z49" s="116">
        <v>9296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7210</v>
      </c>
      <c r="X50" s="116">
        <v>7663</v>
      </c>
      <c r="Y50" s="116">
        <v>8112</v>
      </c>
      <c r="Z50" s="116">
        <v>8385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6930</v>
      </c>
      <c r="X51" s="116">
        <v>6959</v>
      </c>
      <c r="Y51" s="116">
        <v>6882</v>
      </c>
      <c r="Z51" s="116">
        <v>7152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6458</v>
      </c>
      <c r="X52" s="116">
        <v>6784</v>
      </c>
      <c r="Y52" s="116">
        <v>6832</v>
      </c>
      <c r="Z52" s="116">
        <v>6682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5735</v>
      </c>
      <c r="X53" s="116">
        <v>5907</v>
      </c>
      <c r="Y53" s="116">
        <v>5813</v>
      </c>
      <c r="Z53" s="116">
        <v>5708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4722</v>
      </c>
      <c r="X54" s="116">
        <v>4809</v>
      </c>
      <c r="Y54" s="116">
        <v>4936</v>
      </c>
      <c r="Z54" s="116">
        <v>5162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3427</v>
      </c>
      <c r="X55" s="116">
        <v>3381</v>
      </c>
      <c r="Y55" s="116">
        <v>3629</v>
      </c>
      <c r="Z55" s="116">
        <v>3665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1894</v>
      </c>
      <c r="X56" s="116">
        <v>1937</v>
      </c>
      <c r="Y56" s="116">
        <v>1976</v>
      </c>
      <c r="Z56" s="116">
        <v>1979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884</v>
      </c>
      <c r="X57" s="116">
        <v>910</v>
      </c>
      <c r="Y57" s="116">
        <v>951</v>
      </c>
      <c r="Z57" s="116">
        <v>975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473</v>
      </c>
      <c r="X58" s="116">
        <v>480</v>
      </c>
      <c r="Y58" s="116">
        <v>455</v>
      </c>
      <c r="Z58" s="116">
        <v>457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221</v>
      </c>
      <c r="X59" s="116">
        <v>236</v>
      </c>
      <c r="Y59" s="116">
        <v>254</v>
      </c>
      <c r="Z59" s="116">
        <v>248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176</v>
      </c>
      <c r="X60" s="116">
        <v>162</v>
      </c>
      <c r="Y60" s="116">
        <v>160</v>
      </c>
      <c r="Z60" s="116">
        <v>151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68598</v>
      </c>
      <c r="X61" s="116">
        <v>71340</v>
      </c>
      <c r="Y61" s="116">
        <v>74169</v>
      </c>
      <c r="Z61" s="116">
        <v>77171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27</v>
      </c>
      <c r="X63" s="116">
        <v>20</v>
      </c>
      <c r="Y63" s="116">
        <v>15</v>
      </c>
      <c r="Z63" s="116">
        <v>17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Monash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965</v>
      </c>
      <c r="X64" s="116">
        <v>1015</v>
      </c>
      <c r="Y64" s="116">
        <v>962</v>
      </c>
      <c r="Z64" s="116">
        <v>1118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3443</v>
      </c>
      <c r="X65" s="116">
        <v>3749</v>
      </c>
      <c r="Y65" s="116">
        <v>3579</v>
      </c>
      <c r="Z65" s="116">
        <v>3945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6678</v>
      </c>
      <c r="X66" s="116">
        <v>7428</v>
      </c>
      <c r="Y66" s="116">
        <v>8182</v>
      </c>
      <c r="Z66" s="116">
        <v>8875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9014</v>
      </c>
      <c r="X67" s="116">
        <v>9201</v>
      </c>
      <c r="Y67" s="116">
        <v>9894</v>
      </c>
      <c r="Z67" s="116">
        <v>10563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7666</v>
      </c>
      <c r="X68" s="116">
        <v>7882</v>
      </c>
      <c r="Y68" s="116">
        <v>8171</v>
      </c>
      <c r="Z68" s="116">
        <v>8319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6276</v>
      </c>
      <c r="X69" s="116">
        <v>6727</v>
      </c>
      <c r="Y69" s="116">
        <v>7325</v>
      </c>
      <c r="Z69" s="116">
        <v>7681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6483</v>
      </c>
      <c r="X70" s="116">
        <v>6369</v>
      </c>
      <c r="Y70" s="116">
        <v>6455</v>
      </c>
      <c r="Z70" s="116">
        <v>6633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6680</v>
      </c>
      <c r="X71" s="116">
        <v>6843</v>
      </c>
      <c r="Y71" s="116">
        <v>7035</v>
      </c>
      <c r="Z71" s="116">
        <v>7068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5762</v>
      </c>
      <c r="X72" s="116">
        <v>5908</v>
      </c>
      <c r="Y72" s="116">
        <v>5907</v>
      </c>
      <c r="Z72" s="116">
        <v>5986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4689</v>
      </c>
      <c r="X73" s="116">
        <v>4711</v>
      </c>
      <c r="Y73" s="116">
        <v>4816</v>
      </c>
      <c r="Z73" s="116">
        <v>5058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3036</v>
      </c>
      <c r="X74" s="116">
        <v>3063</v>
      </c>
      <c r="Y74" s="116">
        <v>3118</v>
      </c>
      <c r="Z74" s="116">
        <v>3320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1601</v>
      </c>
      <c r="X75" s="116">
        <v>1578</v>
      </c>
      <c r="Y75" s="116">
        <v>1622</v>
      </c>
      <c r="Z75" s="116">
        <v>1652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631</v>
      </c>
      <c r="X76" s="116">
        <v>678</v>
      </c>
      <c r="Y76" s="116">
        <v>694</v>
      </c>
      <c r="Z76" s="116">
        <v>758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406</v>
      </c>
      <c r="X77" s="116">
        <v>387</v>
      </c>
      <c r="Y77" s="116">
        <v>375</v>
      </c>
      <c r="Z77" s="116">
        <v>355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248</v>
      </c>
      <c r="X78" s="116">
        <v>220</v>
      </c>
      <c r="Y78" s="116">
        <v>242</v>
      </c>
      <c r="Z78" s="116">
        <v>209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236</v>
      </c>
      <c r="X79" s="116">
        <v>222</v>
      </c>
      <c r="Y79" s="116">
        <v>246</v>
      </c>
      <c r="Z79" s="116">
        <v>256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63844</v>
      </c>
      <c r="X80" s="116">
        <v>66001</v>
      </c>
      <c r="Y80" s="116">
        <v>68675</v>
      </c>
      <c r="Z80" s="116">
        <v>71804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Monash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6962</v>
      </c>
      <c r="X83" s="116">
        <v>7268</v>
      </c>
      <c r="Y83" s="116">
        <v>7531</v>
      </c>
      <c r="Z83" s="116">
        <v>7609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12434</v>
      </c>
      <c r="X84" s="116">
        <v>12696</v>
      </c>
      <c r="Y84" s="116">
        <v>13357</v>
      </c>
      <c r="Z84" s="116">
        <v>13807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148,969</v>
      </c>
      <c r="D85" s="100">
        <f t="shared" ref="D85:D90" si="4">AD4</f>
        <v>4.2857042850042326E-2</v>
      </c>
      <c r="E85" s="101">
        <f t="shared" ref="E85:E90" si="5">AD4</f>
        <v>4.2857042850042326E-2</v>
      </c>
      <c r="F85" s="100">
        <f t="shared" ref="F85:F90" si="6">AF4</f>
        <v>0.12675193440787824</v>
      </c>
      <c r="G85" s="101">
        <f t="shared" ref="G85:G90" si="7">AF4</f>
        <v>0.12675193440787824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5583</v>
      </c>
      <c r="X85" s="116">
        <v>5733</v>
      </c>
      <c r="Y85" s="116">
        <v>5920</v>
      </c>
      <c r="Z85" s="116">
        <v>6035</v>
      </c>
    </row>
    <row r="86" spans="1:30" ht="15" customHeight="1" x14ac:dyDescent="0.25">
      <c r="A86" s="102" t="s">
        <v>4</v>
      </c>
      <c r="B86" s="51"/>
      <c r="C86" s="61" t="str">
        <f t="shared" si="3"/>
        <v>77,170</v>
      </c>
      <c r="D86" s="100">
        <f t="shared" si="4"/>
        <v>4.0461648397578598E-2</v>
      </c>
      <c r="E86" s="101">
        <f t="shared" si="5"/>
        <v>4.0461648397578598E-2</v>
      </c>
      <c r="F86" s="100">
        <f t="shared" si="6"/>
        <v>0.12617477088319418</v>
      </c>
      <c r="G86" s="101">
        <f t="shared" si="7"/>
        <v>0.12617477088319418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2094</v>
      </c>
      <c r="X86" s="116">
        <v>2239</v>
      </c>
      <c r="Y86" s="116">
        <v>2436</v>
      </c>
      <c r="Z86" s="116">
        <v>2549</v>
      </c>
    </row>
    <row r="87" spans="1:30" ht="15" customHeight="1" x14ac:dyDescent="0.25">
      <c r="A87" s="102" t="s">
        <v>5</v>
      </c>
      <c r="B87" s="51"/>
      <c r="C87" s="61" t="str">
        <f t="shared" si="3"/>
        <v>71,798</v>
      </c>
      <c r="D87" s="100">
        <f t="shared" si="4"/>
        <v>4.5475063705860963E-2</v>
      </c>
      <c r="E87" s="101">
        <f t="shared" si="5"/>
        <v>4.5475063705860963E-2</v>
      </c>
      <c r="F87" s="100">
        <f t="shared" si="6"/>
        <v>0.12735723146010969</v>
      </c>
      <c r="G87" s="101">
        <f t="shared" si="7"/>
        <v>0.12735723146010969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3468</v>
      </c>
      <c r="X87" s="116">
        <v>3658</v>
      </c>
      <c r="Y87" s="116">
        <v>3718</v>
      </c>
      <c r="Z87" s="116">
        <v>3794</v>
      </c>
    </row>
    <row r="88" spans="1:30" ht="15" customHeight="1" x14ac:dyDescent="0.25">
      <c r="A88" s="51" t="s">
        <v>6</v>
      </c>
      <c r="B88" s="51"/>
      <c r="C88" s="61" t="str">
        <f t="shared" si="3"/>
        <v>105,091</v>
      </c>
      <c r="D88" s="100">
        <f t="shared" si="4"/>
        <v>2.9486388260303142E-2</v>
      </c>
      <c r="E88" s="101">
        <f t="shared" si="5"/>
        <v>2.9486388260303142E-2</v>
      </c>
      <c r="F88" s="100">
        <f t="shared" si="6"/>
        <v>8.7977389665917727E-2</v>
      </c>
      <c r="G88" s="101">
        <f t="shared" si="7"/>
        <v>8.7977389665917727E-2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3165</v>
      </c>
      <c r="X88" s="116">
        <v>3321</v>
      </c>
      <c r="Y88" s="116">
        <v>3508</v>
      </c>
      <c r="Z88" s="116">
        <v>3606</v>
      </c>
    </row>
    <row r="89" spans="1:30" ht="15" customHeight="1" x14ac:dyDescent="0.25">
      <c r="A89" s="51" t="s">
        <v>102</v>
      </c>
      <c r="B89" s="51"/>
      <c r="C89" s="61" t="str">
        <f t="shared" si="3"/>
        <v>$42,009</v>
      </c>
      <c r="D89" s="100">
        <f t="shared" si="4"/>
        <v>-7.8150684931507231E-3</v>
      </c>
      <c r="E89" s="101">
        <f t="shared" si="5"/>
        <v>-7.8150684931507231E-3</v>
      </c>
      <c r="F89" s="100">
        <f t="shared" si="6"/>
        <v>4.6710801706266958E-2</v>
      </c>
      <c r="G89" s="101">
        <f t="shared" si="7"/>
        <v>4.6710801706266958E-2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2181</v>
      </c>
      <c r="X89" s="116">
        <v>2254</v>
      </c>
      <c r="Y89" s="116">
        <v>2314</v>
      </c>
      <c r="Z89" s="116">
        <v>2410</v>
      </c>
    </row>
    <row r="90" spans="1:30" ht="15" customHeight="1" x14ac:dyDescent="0.25">
      <c r="A90" s="51" t="s">
        <v>7</v>
      </c>
      <c r="B90" s="51"/>
      <c r="C90" s="61" t="str">
        <f t="shared" si="3"/>
        <v>$6,397.5 mil</v>
      </c>
      <c r="D90" s="100">
        <f t="shared" si="4"/>
        <v>5.2008237380219535E-2</v>
      </c>
      <c r="E90" s="101">
        <f t="shared" si="5"/>
        <v>5.2008237380219535E-2</v>
      </c>
      <c r="F90" s="100">
        <f t="shared" si="6"/>
        <v>0.20410093516946537</v>
      </c>
      <c r="G90" s="101">
        <f t="shared" si="7"/>
        <v>0.20410093516946537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3330</v>
      </c>
      <c r="X90" s="116">
        <v>3514</v>
      </c>
      <c r="Y90" s="116">
        <v>3891</v>
      </c>
      <c r="Z90" s="116">
        <v>4269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50674</v>
      </c>
      <c r="X91" s="116">
        <v>51736</v>
      </c>
      <c r="Y91" s="116">
        <v>53420</v>
      </c>
      <c r="Z91" s="116">
        <v>54978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4242</v>
      </c>
      <c r="X93" s="116">
        <v>4475</v>
      </c>
      <c r="Y93" s="116">
        <v>4733</v>
      </c>
      <c r="Z93" s="116">
        <v>4837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12128</v>
      </c>
      <c r="X94" s="116">
        <v>12422</v>
      </c>
      <c r="Y94" s="116">
        <v>13015</v>
      </c>
      <c r="Z94" s="116">
        <v>13625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1226</v>
      </c>
      <c r="X95" s="116">
        <v>1280</v>
      </c>
      <c r="Y95" s="116">
        <v>1371</v>
      </c>
      <c r="Z95" s="116">
        <v>1460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4341</v>
      </c>
      <c r="X96" s="116">
        <v>4690</v>
      </c>
      <c r="Y96" s="116">
        <v>5184</v>
      </c>
      <c r="Z96" s="116">
        <v>5437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8396</v>
      </c>
      <c r="X97" s="116">
        <v>8679</v>
      </c>
      <c r="Y97" s="116">
        <v>8829</v>
      </c>
      <c r="Z97" s="116">
        <v>8833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4315</v>
      </c>
      <c r="X98" s="116">
        <v>4441</v>
      </c>
      <c r="Y98" s="116">
        <v>4680</v>
      </c>
      <c r="Z98" s="116">
        <v>4776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306</v>
      </c>
      <c r="X99" s="116">
        <v>343</v>
      </c>
      <c r="Y99" s="116">
        <v>349</v>
      </c>
      <c r="Z99" s="116">
        <v>387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1816</v>
      </c>
      <c r="X100" s="116">
        <v>1941</v>
      </c>
      <c r="Y100" s="116">
        <v>2101</v>
      </c>
      <c r="Z100" s="116">
        <v>2185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46249</v>
      </c>
      <c r="X101" s="116">
        <v>47029</v>
      </c>
      <c r="Y101" s="116">
        <v>48658</v>
      </c>
      <c r="Z101" s="116">
        <v>50112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98284</v>
      </c>
      <c r="X104" s="116">
        <v>105177</v>
      </c>
      <c r="Y104" s="116">
        <v>110190</v>
      </c>
      <c r="Z104" s="116">
        <v>114717</v>
      </c>
      <c r="AB104" s="113" t="str">
        <f>TEXT(Z104,"###,###")</f>
        <v>114,717</v>
      </c>
      <c r="AD104" s="134">
        <f>Z104/($Z$4)*100</f>
        <v>77.007296820143793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21780</v>
      </c>
      <c r="X105" s="116">
        <v>21314</v>
      </c>
      <c r="Y105" s="116">
        <v>21286</v>
      </c>
      <c r="Z105" s="116">
        <v>22784</v>
      </c>
      <c r="AB105" s="113" t="str">
        <f>TEXT(Z105,"###,###")</f>
        <v>22,784</v>
      </c>
      <c r="AD105" s="134">
        <f>Z105/($Z$4)*100</f>
        <v>15.294457236069251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120064</v>
      </c>
      <c r="X106" s="124">
        <v>126491</v>
      </c>
      <c r="Y106" s="124">
        <v>131476</v>
      </c>
      <c r="Z106" s="124">
        <v>137501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19141</v>
      </c>
      <c r="X108" s="116">
        <v>20885</v>
      </c>
      <c r="Y108" s="116">
        <v>25459</v>
      </c>
      <c r="Z108" s="116">
        <v>22845</v>
      </c>
      <c r="AB108" s="113" t="str">
        <f>TEXT(Z108,"###,###")</f>
        <v>22,845</v>
      </c>
      <c r="AD108" s="134">
        <f>Z108/($Z$4)*100</f>
        <v>15.33540535279152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17665</v>
      </c>
      <c r="X109" s="116">
        <v>18554</v>
      </c>
      <c r="Y109" s="116">
        <v>18790</v>
      </c>
      <c r="Z109" s="116">
        <v>19080</v>
      </c>
      <c r="AB109" s="113" t="str">
        <f>TEXT(Z109,"###,###")</f>
        <v>19,080</v>
      </c>
      <c r="AD109" s="134">
        <f>Z109/($Z$4)*100</f>
        <v>12.808033886244788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28098</v>
      </c>
      <c r="X110" s="116">
        <v>29320</v>
      </c>
      <c r="Y110" s="116">
        <v>27962</v>
      </c>
      <c r="Z110" s="116">
        <v>32440</v>
      </c>
      <c r="AB110" s="113" t="str">
        <f>TEXT(Z110,"###,###")</f>
        <v>32,440</v>
      </c>
      <c r="AD110" s="134">
        <f>Z110/($Z$4)*100</f>
        <v>21.776342729024158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55160</v>
      </c>
      <c r="X111" s="116">
        <v>57732</v>
      </c>
      <c r="Y111" s="116">
        <v>59265</v>
      </c>
      <c r="Z111" s="116">
        <v>63142</v>
      </c>
      <c r="AB111" s="113" t="str">
        <f>TEXT(Z111,"###,###")</f>
        <v>63,142</v>
      </c>
      <c r="AD111" s="134">
        <f>Z111/($Z$4)*100</f>
        <v>42.385999771764595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132442</v>
      </c>
      <c r="X112" s="116">
        <v>137341</v>
      </c>
      <c r="Y112" s="116">
        <v>142847</v>
      </c>
      <c r="Z112" s="116">
        <v>148969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43.65</v>
      </c>
      <c r="W118" s="135">
        <v>42.59</v>
      </c>
      <c r="X118" s="135">
        <v>40.39</v>
      </c>
      <c r="Y118" s="135">
        <v>40.229999999999997</v>
      </c>
      <c r="Z118" s="135">
        <v>39.909999999999997</v>
      </c>
      <c r="AB118" s="113" t="str">
        <f>TEXT(Z118,"##.0")</f>
        <v>39.9</v>
      </c>
    </row>
    <row r="120" spans="19:32" x14ac:dyDescent="0.25">
      <c r="S120" s="105" t="s">
        <v>104</v>
      </c>
      <c r="T120" s="116"/>
      <c r="U120" s="116"/>
      <c r="V120" s="116">
        <v>83922</v>
      </c>
      <c r="W120" s="116">
        <v>83873</v>
      </c>
      <c r="X120" s="116">
        <v>85204</v>
      </c>
      <c r="Y120" s="116">
        <v>87594</v>
      </c>
      <c r="Z120" s="116">
        <v>89696</v>
      </c>
      <c r="AB120" s="113" t="str">
        <f>TEXT(Z120,"###,###")</f>
        <v>89,696</v>
      </c>
    </row>
    <row r="121" spans="19:32" x14ac:dyDescent="0.25">
      <c r="S121" s="105" t="s">
        <v>105</v>
      </c>
      <c r="T121" s="116"/>
      <c r="U121" s="116"/>
      <c r="V121" s="116">
        <v>6575</v>
      </c>
      <c r="W121" s="116">
        <v>6674</v>
      </c>
      <c r="X121" s="116">
        <v>6689</v>
      </c>
      <c r="Y121" s="116">
        <v>6916</v>
      </c>
      <c r="Z121" s="116">
        <v>7192</v>
      </c>
      <c r="AB121" s="113" t="str">
        <f>TEXT(Z121,"###,###")</f>
        <v>7,192</v>
      </c>
    </row>
    <row r="122" spans="19:32" x14ac:dyDescent="0.25">
      <c r="S122" s="105" t="s">
        <v>106</v>
      </c>
      <c r="T122" s="116"/>
      <c r="U122" s="116"/>
      <c r="V122" s="116">
        <v>6095</v>
      </c>
      <c r="W122" s="116">
        <v>6373</v>
      </c>
      <c r="X122" s="116">
        <v>6872</v>
      </c>
      <c r="Y122" s="116">
        <v>7567</v>
      </c>
      <c r="Z122" s="116">
        <v>8197</v>
      </c>
      <c r="AB122" s="113" t="str">
        <f>TEXT(Z122,"###,###")</f>
        <v>8,197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90017</v>
      </c>
      <c r="W124" s="116">
        <v>90246</v>
      </c>
      <c r="X124" s="116">
        <v>92076</v>
      </c>
      <c r="Y124" s="116">
        <v>95161</v>
      </c>
      <c r="Z124" s="116">
        <v>97893</v>
      </c>
      <c r="AB124" s="113" t="str">
        <f>TEXT(Z124,"###,###")</f>
        <v>97,893</v>
      </c>
      <c r="AD124" s="131">
        <f>Z124/$Z$7*100</f>
        <v>93.150697966524248</v>
      </c>
    </row>
    <row r="125" spans="19:32" x14ac:dyDescent="0.25">
      <c r="S125" s="105" t="s">
        <v>108</v>
      </c>
      <c r="T125" s="116"/>
      <c r="U125" s="116"/>
      <c r="V125" s="116">
        <v>12670</v>
      </c>
      <c r="W125" s="116">
        <v>13047</v>
      </c>
      <c r="X125" s="116">
        <v>13561</v>
      </c>
      <c r="Y125" s="116">
        <v>14483</v>
      </c>
      <c r="Z125" s="116">
        <v>15389</v>
      </c>
      <c r="AB125" s="113" t="str">
        <f>TEXT(Z125,"###,###")</f>
        <v>15,389</v>
      </c>
      <c r="AD125" s="131">
        <f>Z125/$Z$7*100</f>
        <v>14.643499443339584</v>
      </c>
    </row>
    <row r="127" spans="19:32" x14ac:dyDescent="0.25">
      <c r="S127" s="105" t="s">
        <v>109</v>
      </c>
      <c r="T127" s="116"/>
      <c r="U127" s="116"/>
      <c r="V127" s="116">
        <v>50543</v>
      </c>
      <c r="W127" s="116">
        <v>50674</v>
      </c>
      <c r="X127" s="116">
        <v>51736</v>
      </c>
      <c r="Y127" s="116">
        <v>53420</v>
      </c>
      <c r="Z127" s="116">
        <v>54979</v>
      </c>
      <c r="AB127" s="113" t="str">
        <f>TEXT(Z127,"###,###")</f>
        <v>54,979</v>
      </c>
      <c r="AD127" s="131">
        <f>Z127/$Z$7*100</f>
        <v>52.315612183726486</v>
      </c>
    </row>
    <row r="128" spans="19:32" x14ac:dyDescent="0.25">
      <c r="S128" s="105" t="s">
        <v>110</v>
      </c>
      <c r="T128" s="116"/>
      <c r="U128" s="116"/>
      <c r="V128" s="116">
        <v>46050</v>
      </c>
      <c r="W128" s="116">
        <v>46249</v>
      </c>
      <c r="X128" s="116">
        <v>47029</v>
      </c>
      <c r="Y128" s="116">
        <v>48658</v>
      </c>
      <c r="Z128" s="116">
        <v>50111</v>
      </c>
      <c r="AB128" s="113" t="str">
        <f>TEXT(Z128,"###,###")</f>
        <v>50,111</v>
      </c>
      <c r="AD128" s="131">
        <f>Z128/$Z$7*100</f>
        <v>47.683436260003234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CB4819F-A9C4-4351-B4DA-3F812272C8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32FD3089-E342-49FE-8FF4-E4DC795415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131F0139-4BDB-445B-A08F-B5E6197824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C1FC6D10-20A2-400C-B17C-F417A21F8A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007B4-77FC-409C-B304-C39A59A83CFA}">
  <sheetPr codeName="Sheet11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Moonee Valley</v>
      </c>
      <c r="T1" s="103"/>
      <c r="U1" s="103"/>
      <c r="V1" s="103"/>
      <c r="W1" s="103"/>
      <c r="X1" s="103"/>
      <c r="Y1" s="104" t="str">
        <f>Y3</f>
        <v>8.50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164</v>
      </c>
      <c r="Y3" s="109" t="s">
        <v>165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8.50 Moonee Valley,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93334</v>
      </c>
      <c r="W4" s="112">
        <v>94768</v>
      </c>
      <c r="X4" s="112">
        <v>99101</v>
      </c>
      <c r="Y4" s="112">
        <v>102114</v>
      </c>
      <c r="Z4" s="112">
        <v>105526</v>
      </c>
      <c r="AB4" s="113" t="str">
        <f>TEXT(Z4,"###,###")</f>
        <v>105,526</v>
      </c>
      <c r="AD4" s="114">
        <f>Z4/Y4-1</f>
        <v>3.3413635740446868E-2</v>
      </c>
      <c r="AF4" s="114">
        <f>Z4/V4-1</f>
        <v>0.1306276383740117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46356</v>
      </c>
      <c r="W5" s="112">
        <v>46829</v>
      </c>
      <c r="X5" s="112">
        <v>49340</v>
      </c>
      <c r="Y5" s="112">
        <v>51021</v>
      </c>
      <c r="Z5" s="112">
        <v>52381</v>
      </c>
      <c r="AB5" s="113" t="str">
        <f>TEXT(Z5,"###,###")</f>
        <v>52,381</v>
      </c>
      <c r="AD5" s="114">
        <f t="shared" ref="AD5:AD9" si="0">Z5/Y5-1</f>
        <v>2.6655690793986775E-2</v>
      </c>
      <c r="AF5" s="114">
        <f t="shared" ref="AF5:AF9" si="1">Z5/V5-1</f>
        <v>0.12997238760893959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46978</v>
      </c>
      <c r="W6" s="112">
        <v>47939</v>
      </c>
      <c r="X6" s="112">
        <v>49761</v>
      </c>
      <c r="Y6" s="112">
        <v>51093</v>
      </c>
      <c r="Z6" s="112">
        <v>53150</v>
      </c>
      <c r="AB6" s="113" t="str">
        <f>TEXT(Z6,"###,###")</f>
        <v>53,150</v>
      </c>
      <c r="AD6" s="114">
        <f t="shared" si="0"/>
        <v>4.0259918188401578E-2</v>
      </c>
      <c r="AF6" s="114">
        <f t="shared" si="1"/>
        <v>0.13138064625995138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66547</v>
      </c>
      <c r="W7" s="112">
        <v>67928</v>
      </c>
      <c r="X7" s="112">
        <v>69797</v>
      </c>
      <c r="Y7" s="112">
        <v>71672</v>
      </c>
      <c r="Z7" s="112">
        <v>73822</v>
      </c>
      <c r="AB7" s="113" t="str">
        <f>TEXT(Z7,"###,###")</f>
        <v>73,822</v>
      </c>
      <c r="AD7" s="114">
        <f t="shared" si="0"/>
        <v>2.9997767607991888E-2</v>
      </c>
      <c r="AF7" s="114">
        <f t="shared" si="1"/>
        <v>0.10932123161074125</v>
      </c>
    </row>
    <row r="8" spans="1:32" ht="17.25" customHeight="1" x14ac:dyDescent="0.25">
      <c r="A8" s="68" t="s">
        <v>13</v>
      </c>
      <c r="B8" s="69"/>
      <c r="C8" s="31"/>
      <c r="D8" s="70" t="str">
        <f>AB4</f>
        <v>105,526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73,822</v>
      </c>
      <c r="P8" s="71"/>
      <c r="S8" s="111" t="s">
        <v>87</v>
      </c>
      <c r="T8" s="112"/>
      <c r="U8" s="112"/>
      <c r="V8" s="112">
        <v>44640.05</v>
      </c>
      <c r="W8" s="112">
        <v>46267</v>
      </c>
      <c r="X8" s="112">
        <v>47325.5</v>
      </c>
      <c r="Y8" s="112">
        <v>49060</v>
      </c>
      <c r="Z8" s="112">
        <v>49875.5</v>
      </c>
      <c r="AB8" s="113" t="str">
        <f>TEXT(Z8,"$###,###")</f>
        <v>$49,876</v>
      </c>
      <c r="AD8" s="114">
        <f t="shared" si="0"/>
        <v>1.6622503057480698E-2</v>
      </c>
      <c r="AF8" s="114">
        <f t="shared" si="1"/>
        <v>0.11728145465786888</v>
      </c>
    </row>
    <row r="9" spans="1:32" x14ac:dyDescent="0.25">
      <c r="A9" s="32" t="s">
        <v>15</v>
      </c>
      <c r="B9" s="75"/>
      <c r="C9" s="76"/>
      <c r="D9" s="77">
        <f>AD104</f>
        <v>75.432594810757536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50.49714177345507</v>
      </c>
      <c r="P9" s="78" t="s">
        <v>88</v>
      </c>
      <c r="S9" s="111" t="s">
        <v>7</v>
      </c>
      <c r="T9" s="112"/>
      <c r="U9" s="112"/>
      <c r="V9" s="112">
        <v>4161158142</v>
      </c>
      <c r="W9" s="112">
        <v>4407692629</v>
      </c>
      <c r="X9" s="112">
        <v>4676003309</v>
      </c>
      <c r="Y9" s="112">
        <v>4956671207</v>
      </c>
      <c r="Z9" s="112">
        <v>5284552836</v>
      </c>
      <c r="AB9" s="113" t="str">
        <f>TEXT(Z9/1000000,"$#,###.0")&amp;" mil"</f>
        <v>$5,284.6 mil</v>
      </c>
      <c r="AD9" s="114">
        <f t="shared" si="0"/>
        <v>6.6149561935226364E-2</v>
      </c>
      <c r="AF9" s="114">
        <f t="shared" si="1"/>
        <v>0.26997164146711738</v>
      </c>
    </row>
    <row r="10" spans="1:32" x14ac:dyDescent="0.25">
      <c r="A10" s="32" t="s">
        <v>18</v>
      </c>
      <c r="B10" s="75"/>
      <c r="C10" s="76"/>
      <c r="D10" s="77">
        <f>AD105</f>
        <v>18.162348615507078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49.500149007071066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94.249681666711808</v>
      </c>
      <c r="P11" s="78" t="s">
        <v>88</v>
      </c>
      <c r="S11" s="111" t="s">
        <v>30</v>
      </c>
      <c r="T11" s="116"/>
      <c r="U11" s="116"/>
      <c r="V11" s="116">
        <v>85235</v>
      </c>
      <c r="W11" s="116">
        <v>86400</v>
      </c>
      <c r="X11" s="116">
        <v>90168</v>
      </c>
      <c r="Y11" s="116">
        <v>92909</v>
      </c>
      <c r="Z11" s="116">
        <v>95982</v>
      </c>
    </row>
    <row r="12" spans="1:32" ht="28.5" customHeight="1" x14ac:dyDescent="0.25">
      <c r="A12" s="32" t="s">
        <v>20</v>
      </c>
      <c r="B12" s="76"/>
      <c r="C12" s="76"/>
      <c r="D12" s="77">
        <f>AD108</f>
        <v>13.7615374410098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12.931104548779496</v>
      </c>
      <c r="P12" s="78" t="s">
        <v>88</v>
      </c>
      <c r="S12" s="111" t="s">
        <v>31</v>
      </c>
      <c r="T12" s="116"/>
      <c r="U12" s="116"/>
      <c r="V12" s="116">
        <v>8097</v>
      </c>
      <c r="W12" s="116">
        <v>8366</v>
      </c>
      <c r="X12" s="116">
        <v>8933</v>
      </c>
      <c r="Y12" s="116">
        <v>9208</v>
      </c>
      <c r="Z12" s="116">
        <v>9549</v>
      </c>
    </row>
    <row r="13" spans="1:32" ht="15" customHeight="1" x14ac:dyDescent="0.25">
      <c r="A13" s="32" t="s">
        <v>21</v>
      </c>
      <c r="B13" s="76"/>
      <c r="C13" s="76"/>
      <c r="D13" s="77">
        <f>AD109</f>
        <v>12.078539885904895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40.3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22.139567499952616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17.400257400257399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45.609612796846278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82.599742599742598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413</v>
      </c>
      <c r="Z15" s="116">
        <v>419</v>
      </c>
      <c r="AB15" s="121">
        <f t="shared" ref="AB15:AB34" si="2">IF(Z15="np",0,Z15/$Z$34)</f>
        <v>3.9704349474083203E-3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115</v>
      </c>
      <c r="Z16" s="116">
        <v>130</v>
      </c>
      <c r="AB16" s="121">
        <f t="shared" si="2"/>
        <v>1.2318771913200038E-3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4395</v>
      </c>
      <c r="Z17" s="116">
        <v>4355</v>
      </c>
      <c r="AB17" s="121">
        <f t="shared" si="2"/>
        <v>4.1267885909220127E-2</v>
      </c>
    </row>
    <row r="18" spans="1:28" x14ac:dyDescent="0.25">
      <c r="A18" s="67" t="str">
        <f>$S$1&amp;" ("&amp;$V$2&amp;" to "&amp;$Z$2&amp;")"</f>
        <v>Moonee Valley (2014-15 to 2018-19)</v>
      </c>
      <c r="B18" s="67"/>
      <c r="C18" s="67"/>
      <c r="D18" s="67"/>
      <c r="E18" s="67"/>
      <c r="F18" s="67"/>
      <c r="G18" s="67" t="str">
        <f>$S$1&amp;" ("&amp;$V$2&amp;" to "&amp;$Z$2&amp;")"</f>
        <v>Moonee Valley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610</v>
      </c>
      <c r="Z18" s="116">
        <v>606</v>
      </c>
      <c r="AB18" s="121">
        <f t="shared" si="2"/>
        <v>5.7424429072301716E-3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5807</v>
      </c>
      <c r="Z19" s="116">
        <v>6117</v>
      </c>
      <c r="AB19" s="121">
        <f t="shared" si="2"/>
        <v>5.7964559840803564E-2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4001</v>
      </c>
      <c r="Z20" s="116">
        <v>3906</v>
      </c>
      <c r="AB20" s="121">
        <f t="shared" si="2"/>
        <v>3.7013171609968733E-2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8613</v>
      </c>
      <c r="Z21" s="116">
        <v>8758</v>
      </c>
      <c r="AB21" s="121">
        <f t="shared" si="2"/>
        <v>8.2990618781389178E-2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6846</v>
      </c>
      <c r="Z22" s="116">
        <v>6961</v>
      </c>
      <c r="AB22" s="121">
        <f t="shared" si="2"/>
        <v>6.5962285605988824E-2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4476</v>
      </c>
      <c r="Z23" s="116">
        <v>4719</v>
      </c>
      <c r="AB23" s="121">
        <f t="shared" si="2"/>
        <v>4.4717142044916135E-2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2304</v>
      </c>
      <c r="Z24" s="116">
        <v>2355</v>
      </c>
      <c r="AB24" s="121">
        <f t="shared" si="2"/>
        <v>2.2315929119681607E-2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5288</v>
      </c>
      <c r="Z25" s="116">
        <v>5427</v>
      </c>
      <c r="AB25" s="121">
        <f t="shared" si="2"/>
        <v>5.1426134748412775E-2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2011</v>
      </c>
      <c r="Z26" s="116">
        <v>2134</v>
      </c>
      <c r="AB26" s="121">
        <f t="shared" si="2"/>
        <v>2.02217378944376E-2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11072</v>
      </c>
      <c r="Z27" s="116">
        <v>11457</v>
      </c>
      <c r="AB27" s="121">
        <f t="shared" si="2"/>
        <v>0.10856628446887141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9924</v>
      </c>
      <c r="Z28" s="116">
        <v>10619</v>
      </c>
      <c r="AB28" s="121">
        <f t="shared" si="2"/>
        <v>0.10062541457405477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5274</v>
      </c>
      <c r="Z29" s="116">
        <v>8516</v>
      </c>
      <c r="AB29" s="121">
        <f t="shared" si="2"/>
        <v>8.0697432009855019E-2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9525</v>
      </c>
      <c r="Z30" s="116">
        <v>7528</v>
      </c>
      <c r="AB30" s="121">
        <f t="shared" si="2"/>
        <v>7.1335165355822988E-2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10706</v>
      </c>
      <c r="Z31" s="116">
        <v>11299</v>
      </c>
      <c r="AB31" s="121">
        <f t="shared" si="2"/>
        <v>0.10706907988249786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3296</v>
      </c>
      <c r="Z32" s="116">
        <v>3477</v>
      </c>
      <c r="AB32" s="121">
        <f t="shared" si="2"/>
        <v>3.2947976878612714E-2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3137</v>
      </c>
      <c r="Z33" s="116">
        <v>3307</v>
      </c>
      <c r="AB33" s="121">
        <f t="shared" si="2"/>
        <v>3.1337060551501941E-2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102114</v>
      </c>
      <c r="Z34" s="124">
        <v>105530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60971</v>
      </c>
      <c r="AB37" s="136">
        <f>Z37/Z40*100</f>
        <v>82.599742599742598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12844</v>
      </c>
      <c r="AB38" s="136">
        <f>Z38/Z40*100</f>
        <v>17.400257400257399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73815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29</v>
      </c>
      <c r="X44" s="116">
        <v>26</v>
      </c>
      <c r="Y44" s="116">
        <v>28</v>
      </c>
      <c r="Z44" s="116">
        <v>31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547</v>
      </c>
      <c r="X45" s="116">
        <v>577</v>
      </c>
      <c r="Y45" s="116">
        <v>646</v>
      </c>
      <c r="Z45" s="116">
        <v>792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2312</v>
      </c>
      <c r="X46" s="116">
        <v>2313</v>
      </c>
      <c r="Y46" s="116">
        <v>2369</v>
      </c>
      <c r="Z46" s="116">
        <v>2533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4811</v>
      </c>
      <c r="X47" s="116">
        <v>5110</v>
      </c>
      <c r="Y47" s="116">
        <v>5160</v>
      </c>
      <c r="Z47" s="116">
        <v>5179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6656</v>
      </c>
      <c r="X48" s="116">
        <v>7018</v>
      </c>
      <c r="Y48" s="116">
        <v>7525</v>
      </c>
      <c r="Z48" s="116">
        <v>7728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Moonee Valley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6288</v>
      </c>
      <c r="X49" s="116">
        <v>6757</v>
      </c>
      <c r="Y49" s="116">
        <v>6799</v>
      </c>
      <c r="Z49" s="116">
        <v>7080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5022</v>
      </c>
      <c r="X50" s="116">
        <v>5555</v>
      </c>
      <c r="Y50" s="116">
        <v>5807</v>
      </c>
      <c r="Z50" s="116">
        <v>6067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4795</v>
      </c>
      <c r="X51" s="116">
        <v>4815</v>
      </c>
      <c r="Y51" s="116">
        <v>4911</v>
      </c>
      <c r="Z51" s="116">
        <v>4958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4602</v>
      </c>
      <c r="X52" s="116">
        <v>4951</v>
      </c>
      <c r="Y52" s="116">
        <v>4970</v>
      </c>
      <c r="Z52" s="116">
        <v>4929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3884</v>
      </c>
      <c r="X53" s="116">
        <v>3978</v>
      </c>
      <c r="Y53" s="116">
        <v>4151</v>
      </c>
      <c r="Z53" s="116">
        <v>4215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3329</v>
      </c>
      <c r="X54" s="116">
        <v>3458</v>
      </c>
      <c r="Y54" s="116">
        <v>3679</v>
      </c>
      <c r="Z54" s="116">
        <v>3711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2402</v>
      </c>
      <c r="X55" s="116">
        <v>2463</v>
      </c>
      <c r="Y55" s="116">
        <v>2475</v>
      </c>
      <c r="Z55" s="116">
        <v>2603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1260</v>
      </c>
      <c r="X56" s="116">
        <v>1340</v>
      </c>
      <c r="Y56" s="116">
        <v>1375</v>
      </c>
      <c r="Z56" s="116">
        <v>1476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504</v>
      </c>
      <c r="X57" s="116">
        <v>592</v>
      </c>
      <c r="Y57" s="116">
        <v>645</v>
      </c>
      <c r="Z57" s="116">
        <v>693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218</v>
      </c>
      <c r="X58" s="116">
        <v>202</v>
      </c>
      <c r="Y58" s="116">
        <v>201</v>
      </c>
      <c r="Z58" s="116">
        <v>217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112</v>
      </c>
      <c r="X59" s="116">
        <v>119</v>
      </c>
      <c r="Y59" s="116">
        <v>113</v>
      </c>
      <c r="Z59" s="116">
        <v>108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63</v>
      </c>
      <c r="X60" s="116">
        <v>64</v>
      </c>
      <c r="Y60" s="116">
        <v>78</v>
      </c>
      <c r="Z60" s="116">
        <v>64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46829</v>
      </c>
      <c r="X61" s="116">
        <v>49340</v>
      </c>
      <c r="Y61" s="116">
        <v>51021</v>
      </c>
      <c r="Z61" s="116">
        <v>52383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24</v>
      </c>
      <c r="X63" s="116">
        <v>30</v>
      </c>
      <c r="Y63" s="116">
        <v>19</v>
      </c>
      <c r="Z63" s="116">
        <v>16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Moonee Valley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790</v>
      </c>
      <c r="X64" s="116">
        <v>809</v>
      </c>
      <c r="Y64" s="116">
        <v>895</v>
      </c>
      <c r="Z64" s="116">
        <v>985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2547</v>
      </c>
      <c r="X65" s="116">
        <v>2626</v>
      </c>
      <c r="Y65" s="116">
        <v>2612</v>
      </c>
      <c r="Z65" s="116">
        <v>2804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5055</v>
      </c>
      <c r="X66" s="116">
        <v>5351</v>
      </c>
      <c r="Y66" s="116">
        <v>5369</v>
      </c>
      <c r="Z66" s="116">
        <v>5608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7185</v>
      </c>
      <c r="X67" s="116">
        <v>7380</v>
      </c>
      <c r="Y67" s="116">
        <v>7629</v>
      </c>
      <c r="Z67" s="116">
        <v>7907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6093</v>
      </c>
      <c r="X68" s="116">
        <v>6413</v>
      </c>
      <c r="Y68" s="116">
        <v>6632</v>
      </c>
      <c r="Z68" s="116">
        <v>6860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4910</v>
      </c>
      <c r="X69" s="116">
        <v>5365</v>
      </c>
      <c r="Y69" s="116">
        <v>5449</v>
      </c>
      <c r="Z69" s="116">
        <v>5669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4828</v>
      </c>
      <c r="X70" s="116">
        <v>4804</v>
      </c>
      <c r="Y70" s="116">
        <v>4934</v>
      </c>
      <c r="Z70" s="116">
        <v>5048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4676</v>
      </c>
      <c r="X71" s="116">
        <v>4894</v>
      </c>
      <c r="Y71" s="116">
        <v>5056</v>
      </c>
      <c r="Z71" s="116">
        <v>5114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4182</v>
      </c>
      <c r="X72" s="116">
        <v>4222</v>
      </c>
      <c r="Y72" s="116">
        <v>4329</v>
      </c>
      <c r="Z72" s="116">
        <v>4504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3487</v>
      </c>
      <c r="X73" s="116">
        <v>3633</v>
      </c>
      <c r="Y73" s="116">
        <v>3694</v>
      </c>
      <c r="Z73" s="116">
        <v>3786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2350</v>
      </c>
      <c r="X74" s="116">
        <v>2341</v>
      </c>
      <c r="Y74" s="116">
        <v>2411</v>
      </c>
      <c r="Z74" s="116">
        <v>2649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1084</v>
      </c>
      <c r="X75" s="116">
        <v>1113</v>
      </c>
      <c r="Y75" s="116">
        <v>1164</v>
      </c>
      <c r="Z75" s="116">
        <v>1326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307</v>
      </c>
      <c r="X76" s="116">
        <v>374</v>
      </c>
      <c r="Y76" s="116">
        <v>426</v>
      </c>
      <c r="Z76" s="116">
        <v>486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202</v>
      </c>
      <c r="X77" s="116">
        <v>184</v>
      </c>
      <c r="Y77" s="116">
        <v>191</v>
      </c>
      <c r="Z77" s="116">
        <v>168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116</v>
      </c>
      <c r="X78" s="116">
        <v>123</v>
      </c>
      <c r="Y78" s="116">
        <v>116</v>
      </c>
      <c r="Z78" s="116">
        <v>124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106</v>
      </c>
      <c r="X79" s="116">
        <v>99</v>
      </c>
      <c r="Y79" s="116">
        <v>125</v>
      </c>
      <c r="Z79" s="116">
        <v>95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47939</v>
      </c>
      <c r="X80" s="116">
        <v>49761</v>
      </c>
      <c r="Y80" s="116">
        <v>51093</v>
      </c>
      <c r="Z80" s="116">
        <v>53151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Moonee Valley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5272</v>
      </c>
      <c r="X83" s="116">
        <v>5513</v>
      </c>
      <c r="Y83" s="116">
        <v>5783</v>
      </c>
      <c r="Z83" s="116">
        <v>5924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7160</v>
      </c>
      <c r="X84" s="116">
        <v>7554</v>
      </c>
      <c r="Y84" s="116">
        <v>7944</v>
      </c>
      <c r="Z84" s="116">
        <v>8276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105,526</v>
      </c>
      <c r="D85" s="100">
        <f t="shared" ref="D85:D90" si="4">AD4</f>
        <v>3.3413635740446868E-2</v>
      </c>
      <c r="E85" s="101">
        <f t="shared" ref="E85:E90" si="5">AD4</f>
        <v>3.3413635740446868E-2</v>
      </c>
      <c r="F85" s="100">
        <f t="shared" ref="F85:F90" si="6">AF4</f>
        <v>0.1306276383740117</v>
      </c>
      <c r="G85" s="101">
        <f t="shared" ref="G85:G90" si="7">AF4</f>
        <v>0.1306276383740117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4302</v>
      </c>
      <c r="X85" s="116">
        <v>4381</v>
      </c>
      <c r="Y85" s="116">
        <v>4532</v>
      </c>
      <c r="Z85" s="116">
        <v>4579</v>
      </c>
    </row>
    <row r="86" spans="1:30" ht="15" customHeight="1" x14ac:dyDescent="0.25">
      <c r="A86" s="102" t="s">
        <v>4</v>
      </c>
      <c r="B86" s="51"/>
      <c r="C86" s="61" t="str">
        <f t="shared" si="3"/>
        <v>52,381</v>
      </c>
      <c r="D86" s="100">
        <f t="shared" si="4"/>
        <v>2.6655690793986775E-2</v>
      </c>
      <c r="E86" s="101">
        <f t="shared" si="5"/>
        <v>2.6655690793986775E-2</v>
      </c>
      <c r="F86" s="100">
        <f t="shared" si="6"/>
        <v>0.12997238760893959</v>
      </c>
      <c r="G86" s="101">
        <f t="shared" si="7"/>
        <v>0.12997238760893959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2018</v>
      </c>
      <c r="X86" s="116">
        <v>2064</v>
      </c>
      <c r="Y86" s="116">
        <v>2129</v>
      </c>
      <c r="Z86" s="116">
        <v>2224</v>
      </c>
    </row>
    <row r="87" spans="1:30" ht="15" customHeight="1" x14ac:dyDescent="0.25">
      <c r="A87" s="102" t="s">
        <v>5</v>
      </c>
      <c r="B87" s="51"/>
      <c r="C87" s="61" t="str">
        <f t="shared" si="3"/>
        <v>53,150</v>
      </c>
      <c r="D87" s="100">
        <f t="shared" si="4"/>
        <v>4.0259918188401578E-2</v>
      </c>
      <c r="E87" s="101">
        <f t="shared" si="5"/>
        <v>4.0259918188401578E-2</v>
      </c>
      <c r="F87" s="100">
        <f t="shared" si="6"/>
        <v>0.13138064625995138</v>
      </c>
      <c r="G87" s="101">
        <f t="shared" si="7"/>
        <v>0.13138064625995138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2536</v>
      </c>
      <c r="X87" s="116">
        <v>2732</v>
      </c>
      <c r="Y87" s="116">
        <v>2815</v>
      </c>
      <c r="Z87" s="116">
        <v>2838</v>
      </c>
    </row>
    <row r="88" spans="1:30" ht="15" customHeight="1" x14ac:dyDescent="0.25">
      <c r="A88" s="51" t="s">
        <v>6</v>
      </c>
      <c r="B88" s="51"/>
      <c r="C88" s="61" t="str">
        <f t="shared" si="3"/>
        <v>73,822</v>
      </c>
      <c r="D88" s="100">
        <f t="shared" si="4"/>
        <v>2.9997767607991888E-2</v>
      </c>
      <c r="E88" s="101">
        <f t="shared" si="5"/>
        <v>2.9997767607991888E-2</v>
      </c>
      <c r="F88" s="100">
        <f t="shared" si="6"/>
        <v>0.10932123161074125</v>
      </c>
      <c r="G88" s="101">
        <f t="shared" si="7"/>
        <v>0.10932123161074125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2087</v>
      </c>
      <c r="X88" s="116">
        <v>2133</v>
      </c>
      <c r="Y88" s="116">
        <v>2204</v>
      </c>
      <c r="Z88" s="116">
        <v>2228</v>
      </c>
    </row>
    <row r="89" spans="1:30" ht="15" customHeight="1" x14ac:dyDescent="0.25">
      <c r="A89" s="51" t="s">
        <v>102</v>
      </c>
      <c r="B89" s="51"/>
      <c r="C89" s="61" t="str">
        <f t="shared" si="3"/>
        <v>$49,876</v>
      </c>
      <c r="D89" s="100">
        <f t="shared" si="4"/>
        <v>1.6622503057480698E-2</v>
      </c>
      <c r="E89" s="101">
        <f t="shared" si="5"/>
        <v>1.6622503057480698E-2</v>
      </c>
      <c r="F89" s="100">
        <f t="shared" si="6"/>
        <v>0.11728145465786888</v>
      </c>
      <c r="G89" s="101">
        <f t="shared" si="7"/>
        <v>0.11728145465786888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1623</v>
      </c>
      <c r="X89" s="116">
        <v>1674</v>
      </c>
      <c r="Y89" s="116">
        <v>1735</v>
      </c>
      <c r="Z89" s="116">
        <v>1718</v>
      </c>
    </row>
    <row r="90" spans="1:30" ht="15" customHeight="1" x14ac:dyDescent="0.25">
      <c r="A90" s="51" t="s">
        <v>7</v>
      </c>
      <c r="B90" s="51"/>
      <c r="C90" s="61" t="str">
        <f t="shared" si="3"/>
        <v>$5,284.6 mil</v>
      </c>
      <c r="D90" s="100">
        <f t="shared" si="4"/>
        <v>6.6149561935226364E-2</v>
      </c>
      <c r="E90" s="101">
        <f t="shared" si="5"/>
        <v>6.6149561935226364E-2</v>
      </c>
      <c r="F90" s="100">
        <f t="shared" si="6"/>
        <v>0.26997164146711738</v>
      </c>
      <c r="G90" s="101">
        <f t="shared" si="7"/>
        <v>0.26997164146711738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2304</v>
      </c>
      <c r="X90" s="116">
        <v>2504</v>
      </c>
      <c r="Y90" s="116">
        <v>2657</v>
      </c>
      <c r="Z90" s="116">
        <v>2869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34190</v>
      </c>
      <c r="X91" s="116">
        <v>35245</v>
      </c>
      <c r="Y91" s="116">
        <v>36193</v>
      </c>
      <c r="Z91" s="116">
        <v>37280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3555</v>
      </c>
      <c r="X93" s="116">
        <v>3848</v>
      </c>
      <c r="Y93" s="116">
        <v>4059</v>
      </c>
      <c r="Z93" s="116">
        <v>4264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9152</v>
      </c>
      <c r="X94" s="116">
        <v>9472</v>
      </c>
      <c r="Y94" s="116">
        <v>9940</v>
      </c>
      <c r="Z94" s="116">
        <v>10300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783</v>
      </c>
      <c r="X95" s="116">
        <v>824</v>
      </c>
      <c r="Y95" s="116">
        <v>870</v>
      </c>
      <c r="Z95" s="116">
        <v>917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3143</v>
      </c>
      <c r="X96" s="116">
        <v>3381</v>
      </c>
      <c r="Y96" s="116">
        <v>3593</v>
      </c>
      <c r="Z96" s="116">
        <v>3775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6683</v>
      </c>
      <c r="X97" s="116">
        <v>6943</v>
      </c>
      <c r="Y97" s="116">
        <v>7011</v>
      </c>
      <c r="Z97" s="116">
        <v>7078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3163</v>
      </c>
      <c r="X98" s="116">
        <v>3226</v>
      </c>
      <c r="Y98" s="116">
        <v>3315</v>
      </c>
      <c r="Z98" s="116">
        <v>3360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184</v>
      </c>
      <c r="X99" s="116">
        <v>187</v>
      </c>
      <c r="Y99" s="116">
        <v>203</v>
      </c>
      <c r="Z99" s="116">
        <v>217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994</v>
      </c>
      <c r="X100" s="116">
        <v>981</v>
      </c>
      <c r="Y100" s="116">
        <v>1034</v>
      </c>
      <c r="Z100" s="116">
        <v>1178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33738</v>
      </c>
      <c r="X101" s="116">
        <v>34552</v>
      </c>
      <c r="Y101" s="116">
        <v>35479</v>
      </c>
      <c r="Z101" s="116">
        <v>36537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68853</v>
      </c>
      <c r="X104" s="116">
        <v>74322</v>
      </c>
      <c r="Y104" s="116">
        <v>77342</v>
      </c>
      <c r="Z104" s="116">
        <v>79601</v>
      </c>
      <c r="AB104" s="113" t="str">
        <f>TEXT(Z104,"###,###")</f>
        <v>79,601</v>
      </c>
      <c r="AD104" s="134">
        <f>Z104/($Z$4)*100</f>
        <v>75.432594810757536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18257</v>
      </c>
      <c r="X105" s="116">
        <v>17963</v>
      </c>
      <c r="Y105" s="116">
        <v>17779</v>
      </c>
      <c r="Z105" s="116">
        <v>19166</v>
      </c>
      <c r="AB105" s="113" t="str">
        <f>TEXT(Z105,"###,###")</f>
        <v>19,166</v>
      </c>
      <c r="AD105" s="134">
        <f>Z105/($Z$4)*100</f>
        <v>18.162348615507078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87110</v>
      </c>
      <c r="X106" s="124">
        <v>92285</v>
      </c>
      <c r="Y106" s="124">
        <v>95121</v>
      </c>
      <c r="Z106" s="124">
        <v>98767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11842</v>
      </c>
      <c r="X108" s="116">
        <v>13075</v>
      </c>
      <c r="Y108" s="116">
        <v>15561</v>
      </c>
      <c r="Z108" s="116">
        <v>14522</v>
      </c>
      <c r="AB108" s="113" t="str">
        <f>TEXT(Z108,"###,###")</f>
        <v>14,522</v>
      </c>
      <c r="AD108" s="134">
        <f>Z108/($Z$4)*100</f>
        <v>13.7615374410098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11813</v>
      </c>
      <c r="X109" s="116">
        <v>12410</v>
      </c>
      <c r="Y109" s="116">
        <v>12738</v>
      </c>
      <c r="Z109" s="116">
        <v>12746</v>
      </c>
      <c r="AB109" s="113" t="str">
        <f>TEXT(Z109,"###,###")</f>
        <v>12,746</v>
      </c>
      <c r="AD109" s="134">
        <f>Z109/($Z$4)*100</f>
        <v>12.078539885904895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21021</v>
      </c>
      <c r="X110" s="116">
        <v>21816</v>
      </c>
      <c r="Y110" s="116">
        <v>21562</v>
      </c>
      <c r="Z110" s="116">
        <v>23363</v>
      </c>
      <c r="AB110" s="113" t="str">
        <f>TEXT(Z110,"###,###")</f>
        <v>23,363</v>
      </c>
      <c r="AD110" s="134">
        <f>Z110/($Z$4)*100</f>
        <v>22.139567499952616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42434</v>
      </c>
      <c r="X111" s="116">
        <v>44984</v>
      </c>
      <c r="Y111" s="116">
        <v>45260</v>
      </c>
      <c r="Z111" s="116">
        <v>48130</v>
      </c>
      <c r="AB111" s="113" t="str">
        <f>TEXT(Z111,"###,###")</f>
        <v>48,130</v>
      </c>
      <c r="AD111" s="134">
        <f>Z111/($Z$4)*100</f>
        <v>45.609612796846278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94768</v>
      </c>
      <c r="X112" s="116">
        <v>99101</v>
      </c>
      <c r="Y112" s="116">
        <v>102114</v>
      </c>
      <c r="Z112" s="116">
        <v>105529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40.26</v>
      </c>
      <c r="W118" s="135">
        <v>43.27</v>
      </c>
      <c r="X118" s="135">
        <v>40.29</v>
      </c>
      <c r="Y118" s="135">
        <v>40.33</v>
      </c>
      <c r="Z118" s="135">
        <v>40.299999999999997</v>
      </c>
      <c r="AB118" s="113" t="str">
        <f>TEXT(Z118,"##.0")</f>
        <v>40.3</v>
      </c>
    </row>
    <row r="120" spans="19:32" x14ac:dyDescent="0.25">
      <c r="S120" s="105" t="s">
        <v>104</v>
      </c>
      <c r="T120" s="116"/>
      <c r="U120" s="116"/>
      <c r="V120" s="116">
        <v>58448</v>
      </c>
      <c r="W120" s="116">
        <v>59560</v>
      </c>
      <c r="X120" s="116">
        <v>60864</v>
      </c>
      <c r="Y120" s="116">
        <v>62467</v>
      </c>
      <c r="Z120" s="116">
        <v>64268</v>
      </c>
      <c r="AB120" s="113" t="str">
        <f>TEXT(Z120,"###,###")</f>
        <v>64,268</v>
      </c>
    </row>
    <row r="121" spans="19:32" x14ac:dyDescent="0.25">
      <c r="S121" s="105" t="s">
        <v>105</v>
      </c>
      <c r="T121" s="116"/>
      <c r="U121" s="116"/>
      <c r="V121" s="116">
        <v>3863</v>
      </c>
      <c r="W121" s="116">
        <v>3879</v>
      </c>
      <c r="X121" s="116">
        <v>4022</v>
      </c>
      <c r="Y121" s="116">
        <v>4102</v>
      </c>
      <c r="Z121" s="116">
        <v>4237</v>
      </c>
      <c r="AB121" s="113" t="str">
        <f>TEXT(Z121,"###,###")</f>
        <v>4,237</v>
      </c>
    </row>
    <row r="122" spans="19:32" x14ac:dyDescent="0.25">
      <c r="S122" s="105" t="s">
        <v>106</v>
      </c>
      <c r="T122" s="116"/>
      <c r="U122" s="116"/>
      <c r="V122" s="116">
        <v>4236</v>
      </c>
      <c r="W122" s="116">
        <v>4490</v>
      </c>
      <c r="X122" s="116">
        <v>4911</v>
      </c>
      <c r="Y122" s="116">
        <v>5102</v>
      </c>
      <c r="Z122" s="116">
        <v>5309</v>
      </c>
      <c r="AB122" s="113" t="str">
        <f>TEXT(Z122,"###,###")</f>
        <v>5,309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62684</v>
      </c>
      <c r="W124" s="116">
        <v>64050</v>
      </c>
      <c r="X124" s="116">
        <v>65775</v>
      </c>
      <c r="Y124" s="116">
        <v>67569</v>
      </c>
      <c r="Z124" s="116">
        <v>69577</v>
      </c>
      <c r="AB124" s="113" t="str">
        <f>TEXT(Z124,"###,###")</f>
        <v>69,577</v>
      </c>
      <c r="AD124" s="131">
        <f>Z124/$Z$7*100</f>
        <v>94.249681666711808</v>
      </c>
    </row>
    <row r="125" spans="19:32" x14ac:dyDescent="0.25">
      <c r="S125" s="105" t="s">
        <v>108</v>
      </c>
      <c r="T125" s="116"/>
      <c r="U125" s="116"/>
      <c r="V125" s="116">
        <v>8099</v>
      </c>
      <c r="W125" s="116">
        <v>8369</v>
      </c>
      <c r="X125" s="116">
        <v>8933</v>
      </c>
      <c r="Y125" s="116">
        <v>9204</v>
      </c>
      <c r="Z125" s="116">
        <v>9546</v>
      </c>
      <c r="AB125" s="113" t="str">
        <f>TEXT(Z125,"###,###")</f>
        <v>9,546</v>
      </c>
      <c r="AD125" s="131">
        <f>Z125/$Z$7*100</f>
        <v>12.931104548779496</v>
      </c>
    </row>
    <row r="127" spans="19:32" x14ac:dyDescent="0.25">
      <c r="S127" s="105" t="s">
        <v>109</v>
      </c>
      <c r="T127" s="116"/>
      <c r="U127" s="116"/>
      <c r="V127" s="116">
        <v>33601</v>
      </c>
      <c r="W127" s="116">
        <v>34190</v>
      </c>
      <c r="X127" s="116">
        <v>35245</v>
      </c>
      <c r="Y127" s="116">
        <v>36193</v>
      </c>
      <c r="Z127" s="116">
        <v>37278</v>
      </c>
      <c r="AB127" s="113" t="str">
        <f>TEXT(Z127,"###,###")</f>
        <v>37,278</v>
      </c>
      <c r="AD127" s="131">
        <f>Z127/$Z$7*100</f>
        <v>50.49714177345507</v>
      </c>
    </row>
    <row r="128" spans="19:32" x14ac:dyDescent="0.25">
      <c r="S128" s="105" t="s">
        <v>110</v>
      </c>
      <c r="T128" s="116"/>
      <c r="U128" s="116"/>
      <c r="V128" s="116">
        <v>32946</v>
      </c>
      <c r="W128" s="116">
        <v>33738</v>
      </c>
      <c r="X128" s="116">
        <v>34552</v>
      </c>
      <c r="Y128" s="116">
        <v>35479</v>
      </c>
      <c r="Z128" s="116">
        <v>36542</v>
      </c>
      <c r="AB128" s="113" t="str">
        <f>TEXT(Z128,"###,###")</f>
        <v>36,542</v>
      </c>
      <c r="AD128" s="131">
        <f>Z128/$Z$7*100</f>
        <v>49.500149007071066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DFB9CFD-68D0-4875-BF83-36A007B023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3B1A92E4-433E-4337-BC7C-36F3D23BFB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D5FE29D2-863D-497C-B990-59A636067BB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4FEE5E4B-46A6-4328-B0A5-6516EF3777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5BD6D-B755-4262-B773-6F1EF1D62052}">
  <sheetPr codeName="Sheet11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Moorabool</v>
      </c>
      <c r="T1" s="103"/>
      <c r="U1" s="103"/>
      <c r="V1" s="103"/>
      <c r="W1" s="103"/>
      <c r="X1" s="103"/>
      <c r="Y1" s="104" t="str">
        <f>Y3</f>
        <v>8.51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166</v>
      </c>
      <c r="Y3" s="109" t="s">
        <v>256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8.51 Moorabool,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23140</v>
      </c>
      <c r="W4" s="112">
        <v>23334</v>
      </c>
      <c r="X4" s="112">
        <v>25292</v>
      </c>
      <c r="Y4" s="112">
        <v>26227</v>
      </c>
      <c r="Z4" s="112">
        <v>27167</v>
      </c>
      <c r="AB4" s="113" t="str">
        <f>TEXT(Z4,"###,###")</f>
        <v>27,167</v>
      </c>
      <c r="AD4" s="114">
        <f>Z4/Y4-1</f>
        <v>3.5840927288671942E-2</v>
      </c>
      <c r="AF4" s="114">
        <f>Z4/V4-1</f>
        <v>0.17402765773552287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12139</v>
      </c>
      <c r="W5" s="112">
        <v>12145</v>
      </c>
      <c r="X5" s="112">
        <v>13273</v>
      </c>
      <c r="Y5" s="112">
        <v>13818</v>
      </c>
      <c r="Z5" s="112">
        <v>14087</v>
      </c>
      <c r="AB5" s="113" t="str">
        <f>TEXT(Z5,"###,###")</f>
        <v>14,087</v>
      </c>
      <c r="AD5" s="114">
        <f t="shared" ref="AD5:AD9" si="0">Z5/Y5-1</f>
        <v>1.9467361412650153E-2</v>
      </c>
      <c r="AF5" s="114">
        <f t="shared" ref="AF5:AF9" si="1">Z5/V5-1</f>
        <v>0.16047450366587035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11001</v>
      </c>
      <c r="W6" s="112">
        <v>11189</v>
      </c>
      <c r="X6" s="112">
        <v>12019</v>
      </c>
      <c r="Y6" s="112">
        <v>12409</v>
      </c>
      <c r="Z6" s="112">
        <v>13081</v>
      </c>
      <c r="AB6" s="113" t="str">
        <f>TEXT(Z6,"###,###")</f>
        <v>13,081</v>
      </c>
      <c r="AD6" s="114">
        <f t="shared" si="0"/>
        <v>5.4154242888226234E-2</v>
      </c>
      <c r="AF6" s="114">
        <f t="shared" si="1"/>
        <v>0.18907372057085725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16835</v>
      </c>
      <c r="W7" s="112">
        <v>17139</v>
      </c>
      <c r="X7" s="112">
        <v>18259</v>
      </c>
      <c r="Y7" s="112">
        <v>19054</v>
      </c>
      <c r="Z7" s="112">
        <v>19616</v>
      </c>
      <c r="AB7" s="113" t="str">
        <f>TEXT(Z7,"###,###")</f>
        <v>19,616</v>
      </c>
      <c r="AD7" s="114">
        <f t="shared" si="0"/>
        <v>2.9495119135089842E-2</v>
      </c>
      <c r="AF7" s="114">
        <f t="shared" si="1"/>
        <v>0.16519156519156519</v>
      </c>
    </row>
    <row r="8" spans="1:32" ht="17.25" customHeight="1" x14ac:dyDescent="0.25">
      <c r="A8" s="68" t="s">
        <v>13</v>
      </c>
      <c r="B8" s="69"/>
      <c r="C8" s="31"/>
      <c r="D8" s="70" t="str">
        <f>AB4</f>
        <v>27,167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19,616</v>
      </c>
      <c r="P8" s="71"/>
      <c r="S8" s="111" t="s">
        <v>87</v>
      </c>
      <c r="T8" s="112"/>
      <c r="U8" s="112"/>
      <c r="V8" s="112">
        <v>42821.24</v>
      </c>
      <c r="W8" s="112">
        <v>44449.11</v>
      </c>
      <c r="X8" s="112">
        <v>45562.720000000001</v>
      </c>
      <c r="Y8" s="112">
        <v>47154.5</v>
      </c>
      <c r="Z8" s="112">
        <v>48394.5</v>
      </c>
      <c r="AB8" s="113" t="str">
        <f>TEXT(Z8,"$###,###")</f>
        <v>$48,395</v>
      </c>
      <c r="AD8" s="114">
        <f t="shared" si="0"/>
        <v>2.6296535855538705E-2</v>
      </c>
      <c r="AF8" s="114">
        <f t="shared" si="1"/>
        <v>0.13015176580594123</v>
      </c>
    </row>
    <row r="9" spans="1:32" x14ac:dyDescent="0.25">
      <c r="A9" s="32" t="s">
        <v>15</v>
      </c>
      <c r="B9" s="75"/>
      <c r="C9" s="76"/>
      <c r="D9" s="77">
        <f>AD104</f>
        <v>74.174550005521397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52.533646003262646</v>
      </c>
      <c r="P9" s="78" t="s">
        <v>88</v>
      </c>
      <c r="S9" s="111" t="s">
        <v>7</v>
      </c>
      <c r="T9" s="112"/>
      <c r="U9" s="112"/>
      <c r="V9" s="112">
        <v>882722772</v>
      </c>
      <c r="W9" s="112">
        <v>935003082</v>
      </c>
      <c r="X9" s="112">
        <v>1019516748</v>
      </c>
      <c r="Y9" s="112">
        <v>1112878533</v>
      </c>
      <c r="Z9" s="112">
        <v>1182667906</v>
      </c>
      <c r="AB9" s="113" t="str">
        <f>TEXT(Z9/1000000,"$#,###.0")&amp;" mil"</f>
        <v>$1,182.7 mil</v>
      </c>
      <c r="AD9" s="114">
        <f t="shared" si="0"/>
        <v>6.2710683089436392E-2</v>
      </c>
      <c r="AF9" s="114">
        <f t="shared" si="1"/>
        <v>0.33979539614731946</v>
      </c>
    </row>
    <row r="10" spans="1:32" x14ac:dyDescent="0.25">
      <c r="A10" s="32" t="s">
        <v>18</v>
      </c>
      <c r="B10" s="75"/>
      <c r="C10" s="76"/>
      <c r="D10" s="77">
        <f>AD105</f>
        <v>18.191187838186035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47.456158238172918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93.117862969004889</v>
      </c>
      <c r="P11" s="78" t="s">
        <v>88</v>
      </c>
      <c r="S11" s="111" t="s">
        <v>30</v>
      </c>
      <c r="T11" s="116"/>
      <c r="U11" s="116"/>
      <c r="V11" s="116">
        <v>20653</v>
      </c>
      <c r="W11" s="116">
        <v>20884</v>
      </c>
      <c r="X11" s="116">
        <v>22662</v>
      </c>
      <c r="Y11" s="116">
        <v>23508</v>
      </c>
      <c r="Z11" s="116">
        <v>24465</v>
      </c>
    </row>
    <row r="12" spans="1:32" ht="28.5" customHeight="1" x14ac:dyDescent="0.25">
      <c r="A12" s="32" t="s">
        <v>20</v>
      </c>
      <c r="B12" s="76"/>
      <c r="C12" s="76"/>
      <c r="D12" s="77">
        <f>AD108</f>
        <v>14.87834505098097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13.764274061990211</v>
      </c>
      <c r="P12" s="78" t="s">
        <v>88</v>
      </c>
      <c r="S12" s="111" t="s">
        <v>31</v>
      </c>
      <c r="T12" s="116"/>
      <c r="U12" s="116"/>
      <c r="V12" s="116">
        <v>2484</v>
      </c>
      <c r="W12" s="116">
        <v>2447</v>
      </c>
      <c r="X12" s="116">
        <v>2630</v>
      </c>
      <c r="Y12" s="116">
        <v>2722</v>
      </c>
      <c r="Z12" s="116">
        <v>2707</v>
      </c>
    </row>
    <row r="13" spans="1:32" ht="15" customHeight="1" x14ac:dyDescent="0.25">
      <c r="A13" s="32" t="s">
        <v>21</v>
      </c>
      <c r="B13" s="76"/>
      <c r="C13" s="76"/>
      <c r="D13" s="77">
        <f>AD109</f>
        <v>14.223138366400413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41.5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23.778849339271911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15.145334013258541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39.500128832775054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84.854665986741466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744</v>
      </c>
      <c r="Z15" s="116">
        <v>739</v>
      </c>
      <c r="AB15" s="121">
        <f t="shared" ref="AB15:AB34" si="2">IF(Z15="np",0,Z15/$Z$34)</f>
        <v>2.7202120219383813E-2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102</v>
      </c>
      <c r="Z16" s="116">
        <v>118</v>
      </c>
      <c r="AB16" s="121">
        <f t="shared" si="2"/>
        <v>4.3435049876688631E-3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1572</v>
      </c>
      <c r="Z17" s="116">
        <v>1481</v>
      </c>
      <c r="AB17" s="121">
        <f t="shared" si="2"/>
        <v>5.4514668531674457E-2</v>
      </c>
    </row>
    <row r="18" spans="1:28" x14ac:dyDescent="0.25">
      <c r="A18" s="67" t="str">
        <f>$S$1&amp;" ("&amp;$V$2&amp;" to "&amp;$Z$2&amp;")"</f>
        <v>Moorabool (2014-15 to 2018-19)</v>
      </c>
      <c r="B18" s="67"/>
      <c r="C18" s="67"/>
      <c r="D18" s="67"/>
      <c r="E18" s="67"/>
      <c r="F18" s="67"/>
      <c r="G18" s="67" t="str">
        <f>$S$1&amp;" ("&amp;$V$2&amp;" to "&amp;$Z$2&amp;")"</f>
        <v>Moorabool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207</v>
      </c>
      <c r="Z18" s="116">
        <v>251</v>
      </c>
      <c r="AB18" s="121">
        <f t="shared" si="2"/>
        <v>9.2391504398719026E-3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2771</v>
      </c>
      <c r="Z19" s="116">
        <v>3024</v>
      </c>
      <c r="AB19" s="121">
        <f t="shared" si="2"/>
        <v>0.11131151765009019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944</v>
      </c>
      <c r="Z20" s="116">
        <v>942</v>
      </c>
      <c r="AB20" s="121">
        <f t="shared" si="2"/>
        <v>3.4674421172746349E-2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2185</v>
      </c>
      <c r="Z21" s="116">
        <v>2181</v>
      </c>
      <c r="AB21" s="121">
        <f t="shared" si="2"/>
        <v>8.0281223543269414E-2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1503</v>
      </c>
      <c r="Z22" s="116">
        <v>1602</v>
      </c>
      <c r="AB22" s="121">
        <f t="shared" si="2"/>
        <v>5.8968601612250156E-2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1615</v>
      </c>
      <c r="Z23" s="116">
        <v>1658</v>
      </c>
      <c r="AB23" s="121">
        <f t="shared" si="2"/>
        <v>6.1029926013177756E-2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250</v>
      </c>
      <c r="Z24" s="116">
        <v>265</v>
      </c>
      <c r="AB24" s="121">
        <f t="shared" si="2"/>
        <v>9.7544815401038026E-3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857</v>
      </c>
      <c r="Z25" s="116">
        <v>947</v>
      </c>
      <c r="AB25" s="121">
        <f t="shared" si="2"/>
        <v>3.4858467994257736E-2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483</v>
      </c>
      <c r="Z26" s="116">
        <v>502</v>
      </c>
      <c r="AB26" s="121">
        <f t="shared" si="2"/>
        <v>1.8478300879743805E-2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1509</v>
      </c>
      <c r="Z27" s="116">
        <v>1606</v>
      </c>
      <c r="AB27" s="121">
        <f t="shared" si="2"/>
        <v>5.9115839069459268E-2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2031</v>
      </c>
      <c r="Z28" s="116">
        <v>2209</v>
      </c>
      <c r="AB28" s="121">
        <f t="shared" si="2"/>
        <v>8.13118857437332E-2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1652</v>
      </c>
      <c r="Z29" s="116">
        <v>2592</v>
      </c>
      <c r="AB29" s="121">
        <f t="shared" si="2"/>
        <v>9.5409872271505866E-2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2219</v>
      </c>
      <c r="Z30" s="116">
        <v>1530</v>
      </c>
      <c r="AB30" s="121">
        <f t="shared" si="2"/>
        <v>5.6318327382486107E-2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2518</v>
      </c>
      <c r="Z31" s="116">
        <v>2792</v>
      </c>
      <c r="AB31" s="121">
        <f t="shared" si="2"/>
        <v>0.10277174513196156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549</v>
      </c>
      <c r="Z32" s="116">
        <v>572</v>
      </c>
      <c r="AB32" s="121">
        <f t="shared" si="2"/>
        <v>2.1054956380903302E-2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871</v>
      </c>
      <c r="Z33" s="116">
        <v>922</v>
      </c>
      <c r="AB33" s="121">
        <f t="shared" si="2"/>
        <v>3.3938233886700774E-2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26227</v>
      </c>
      <c r="Z34" s="124">
        <v>27167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16640</v>
      </c>
      <c r="AB37" s="136">
        <f>Z37/Z40*100</f>
        <v>84.854665986741466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2970</v>
      </c>
      <c r="AB38" s="136">
        <f>Z38/Z40*100</f>
        <v>15.145334013258541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19610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7</v>
      </c>
      <c r="X44" s="116">
        <v>0</v>
      </c>
      <c r="Y44" s="116">
        <v>4</v>
      </c>
      <c r="Z44" s="116">
        <v>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280</v>
      </c>
      <c r="X45" s="116">
        <v>322</v>
      </c>
      <c r="Y45" s="116">
        <v>317</v>
      </c>
      <c r="Z45" s="116">
        <v>367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758</v>
      </c>
      <c r="X46" s="116">
        <v>811</v>
      </c>
      <c r="Y46" s="116">
        <v>842</v>
      </c>
      <c r="Z46" s="116">
        <v>840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1040</v>
      </c>
      <c r="X47" s="116">
        <v>1242</v>
      </c>
      <c r="Y47" s="116">
        <v>1246</v>
      </c>
      <c r="Z47" s="116">
        <v>1268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1191</v>
      </c>
      <c r="X48" s="116">
        <v>1345</v>
      </c>
      <c r="Y48" s="116">
        <v>1412</v>
      </c>
      <c r="Z48" s="116">
        <v>1510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Moorabool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1243</v>
      </c>
      <c r="X49" s="116">
        <v>1341</v>
      </c>
      <c r="Y49" s="116">
        <v>1389</v>
      </c>
      <c r="Z49" s="116">
        <v>1383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1236</v>
      </c>
      <c r="X50" s="116">
        <v>1349</v>
      </c>
      <c r="Y50" s="116">
        <v>1373</v>
      </c>
      <c r="Z50" s="116">
        <v>1483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1264</v>
      </c>
      <c r="X51" s="116">
        <v>1347</v>
      </c>
      <c r="Y51" s="116">
        <v>1404</v>
      </c>
      <c r="Z51" s="116">
        <v>1420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1291</v>
      </c>
      <c r="X52" s="116">
        <v>1435</v>
      </c>
      <c r="Y52" s="116">
        <v>1468</v>
      </c>
      <c r="Z52" s="116">
        <v>1447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1272</v>
      </c>
      <c r="X53" s="116">
        <v>1294</v>
      </c>
      <c r="Y53" s="116">
        <v>1335</v>
      </c>
      <c r="Z53" s="116">
        <v>1282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1057</v>
      </c>
      <c r="X54" s="116">
        <v>1198</v>
      </c>
      <c r="Y54" s="116">
        <v>1250</v>
      </c>
      <c r="Z54" s="116">
        <v>1317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809</v>
      </c>
      <c r="X55" s="116">
        <v>827</v>
      </c>
      <c r="Y55" s="116">
        <v>890</v>
      </c>
      <c r="Z55" s="116">
        <v>917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453</v>
      </c>
      <c r="X56" s="116">
        <v>460</v>
      </c>
      <c r="Y56" s="116">
        <v>490</v>
      </c>
      <c r="Z56" s="116">
        <v>486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143</v>
      </c>
      <c r="X57" s="116">
        <v>174</v>
      </c>
      <c r="Y57" s="116">
        <v>211</v>
      </c>
      <c r="Z57" s="116">
        <v>228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60</v>
      </c>
      <c r="X58" s="116">
        <v>65</v>
      </c>
      <c r="Y58" s="116">
        <v>76</v>
      </c>
      <c r="Z58" s="116">
        <v>83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33</v>
      </c>
      <c r="X59" s="116">
        <v>35</v>
      </c>
      <c r="Y59" s="116">
        <v>37</v>
      </c>
      <c r="Z59" s="116">
        <v>31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17</v>
      </c>
      <c r="X60" s="116">
        <v>25</v>
      </c>
      <c r="Y60" s="116">
        <v>24</v>
      </c>
      <c r="Z60" s="116">
        <v>20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12145</v>
      </c>
      <c r="X61" s="116">
        <v>13273</v>
      </c>
      <c r="Y61" s="116">
        <v>13818</v>
      </c>
      <c r="Z61" s="116">
        <v>14085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7</v>
      </c>
      <c r="X63" s="116">
        <v>15</v>
      </c>
      <c r="Y63" s="116">
        <v>13</v>
      </c>
      <c r="Z63" s="116">
        <v>8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Moorabool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349</v>
      </c>
      <c r="X64" s="116">
        <v>357</v>
      </c>
      <c r="Y64" s="116">
        <v>371</v>
      </c>
      <c r="Z64" s="116">
        <v>324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776</v>
      </c>
      <c r="X65" s="116">
        <v>842</v>
      </c>
      <c r="Y65" s="116">
        <v>880</v>
      </c>
      <c r="Z65" s="116">
        <v>945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966</v>
      </c>
      <c r="X66" s="116">
        <v>1145</v>
      </c>
      <c r="Y66" s="116">
        <v>1156</v>
      </c>
      <c r="Z66" s="116">
        <v>1264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1106</v>
      </c>
      <c r="X67" s="116">
        <v>1206</v>
      </c>
      <c r="Y67" s="116">
        <v>1294</v>
      </c>
      <c r="Z67" s="116">
        <v>1371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1082</v>
      </c>
      <c r="X68" s="116">
        <v>1200</v>
      </c>
      <c r="Y68" s="116">
        <v>1227</v>
      </c>
      <c r="Z68" s="116">
        <v>1268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1097</v>
      </c>
      <c r="X69" s="116">
        <v>1196</v>
      </c>
      <c r="Y69" s="116">
        <v>1247</v>
      </c>
      <c r="Z69" s="116">
        <v>1381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1241</v>
      </c>
      <c r="X70" s="116">
        <v>1190</v>
      </c>
      <c r="Y70" s="116">
        <v>1181</v>
      </c>
      <c r="Z70" s="116">
        <v>1327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1299</v>
      </c>
      <c r="X71" s="116">
        <v>1425</v>
      </c>
      <c r="Y71" s="116">
        <v>1420</v>
      </c>
      <c r="Z71" s="116">
        <v>1414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1200</v>
      </c>
      <c r="X72" s="116">
        <v>1283</v>
      </c>
      <c r="Y72" s="116">
        <v>1261</v>
      </c>
      <c r="Z72" s="116">
        <v>1304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982</v>
      </c>
      <c r="X73" s="116">
        <v>1030</v>
      </c>
      <c r="Y73" s="116">
        <v>1112</v>
      </c>
      <c r="Z73" s="116">
        <v>1158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643</v>
      </c>
      <c r="X74" s="116">
        <v>678</v>
      </c>
      <c r="Y74" s="116">
        <v>742</v>
      </c>
      <c r="Z74" s="116">
        <v>773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286</v>
      </c>
      <c r="X75" s="116">
        <v>278</v>
      </c>
      <c r="Y75" s="116">
        <v>307</v>
      </c>
      <c r="Z75" s="116">
        <v>337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84</v>
      </c>
      <c r="X76" s="116">
        <v>96</v>
      </c>
      <c r="Y76" s="116">
        <v>96</v>
      </c>
      <c r="Z76" s="116">
        <v>108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34</v>
      </c>
      <c r="X77" s="116">
        <v>34</v>
      </c>
      <c r="Y77" s="116">
        <v>55</v>
      </c>
      <c r="Z77" s="116">
        <v>53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18</v>
      </c>
      <c r="X78" s="116">
        <v>22</v>
      </c>
      <c r="Y78" s="116">
        <v>23</v>
      </c>
      <c r="Z78" s="116">
        <v>21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18</v>
      </c>
      <c r="X79" s="116">
        <v>22</v>
      </c>
      <c r="Y79" s="116">
        <v>26</v>
      </c>
      <c r="Z79" s="116">
        <v>26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11189</v>
      </c>
      <c r="X80" s="116">
        <v>12019</v>
      </c>
      <c r="Y80" s="116">
        <v>12409</v>
      </c>
      <c r="Z80" s="116">
        <v>13078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Moorabool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1068</v>
      </c>
      <c r="X83" s="116">
        <v>1152</v>
      </c>
      <c r="Y83" s="116">
        <v>1203</v>
      </c>
      <c r="Z83" s="116">
        <v>1249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933</v>
      </c>
      <c r="X84" s="116">
        <v>970</v>
      </c>
      <c r="Y84" s="116">
        <v>1009</v>
      </c>
      <c r="Z84" s="116">
        <v>1034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27,167</v>
      </c>
      <c r="D85" s="100">
        <f t="shared" ref="D85:D90" si="4">AD4</f>
        <v>3.5840927288671942E-2</v>
      </c>
      <c r="E85" s="101">
        <f t="shared" ref="E85:E90" si="5">AD4</f>
        <v>3.5840927288671942E-2</v>
      </c>
      <c r="F85" s="100">
        <f t="shared" ref="F85:F90" si="6">AF4</f>
        <v>0.17402765773552287</v>
      </c>
      <c r="G85" s="101">
        <f t="shared" ref="G85:G90" si="7">AF4</f>
        <v>0.17402765773552287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1937</v>
      </c>
      <c r="X85" s="116">
        <v>2049</v>
      </c>
      <c r="Y85" s="116">
        <v>2168</v>
      </c>
      <c r="Z85" s="116">
        <v>2259</v>
      </c>
    </row>
    <row r="86" spans="1:30" ht="15" customHeight="1" x14ac:dyDescent="0.25">
      <c r="A86" s="102" t="s">
        <v>4</v>
      </c>
      <c r="B86" s="51"/>
      <c r="C86" s="61" t="str">
        <f t="shared" si="3"/>
        <v>14,087</v>
      </c>
      <c r="D86" s="100">
        <f t="shared" si="4"/>
        <v>1.9467361412650153E-2</v>
      </c>
      <c r="E86" s="101">
        <f t="shared" si="5"/>
        <v>1.9467361412650153E-2</v>
      </c>
      <c r="F86" s="100">
        <f t="shared" si="6"/>
        <v>0.16047450366587035</v>
      </c>
      <c r="G86" s="101">
        <f t="shared" si="7"/>
        <v>0.16047450366587035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484</v>
      </c>
      <c r="X86" s="116">
        <v>524</v>
      </c>
      <c r="Y86" s="116">
        <v>555</v>
      </c>
      <c r="Z86" s="116">
        <v>584</v>
      </c>
    </row>
    <row r="87" spans="1:30" ht="15" customHeight="1" x14ac:dyDescent="0.25">
      <c r="A87" s="102" t="s">
        <v>5</v>
      </c>
      <c r="B87" s="51"/>
      <c r="C87" s="61" t="str">
        <f t="shared" si="3"/>
        <v>13,081</v>
      </c>
      <c r="D87" s="100">
        <f t="shared" si="4"/>
        <v>5.4154242888226234E-2</v>
      </c>
      <c r="E87" s="101">
        <f t="shared" si="5"/>
        <v>5.4154242888226234E-2</v>
      </c>
      <c r="F87" s="100">
        <f t="shared" si="6"/>
        <v>0.18907372057085725</v>
      </c>
      <c r="G87" s="101">
        <f t="shared" si="7"/>
        <v>0.18907372057085725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425</v>
      </c>
      <c r="X87" s="116">
        <v>470</v>
      </c>
      <c r="Y87" s="116">
        <v>476</v>
      </c>
      <c r="Z87" s="116">
        <v>486</v>
      </c>
    </row>
    <row r="88" spans="1:30" ht="15" customHeight="1" x14ac:dyDescent="0.25">
      <c r="A88" s="51" t="s">
        <v>6</v>
      </c>
      <c r="B88" s="51"/>
      <c r="C88" s="61" t="str">
        <f t="shared" si="3"/>
        <v>19,616</v>
      </c>
      <c r="D88" s="100">
        <f t="shared" si="4"/>
        <v>2.9495119135089842E-2</v>
      </c>
      <c r="E88" s="101">
        <f t="shared" si="5"/>
        <v>2.9495119135089842E-2</v>
      </c>
      <c r="F88" s="100">
        <f t="shared" si="6"/>
        <v>0.16519156519156519</v>
      </c>
      <c r="G88" s="101">
        <f t="shared" si="7"/>
        <v>0.16519156519156519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339</v>
      </c>
      <c r="X88" s="116">
        <v>364</v>
      </c>
      <c r="Y88" s="116">
        <v>377</v>
      </c>
      <c r="Z88" s="116">
        <v>404</v>
      </c>
    </row>
    <row r="89" spans="1:30" ht="15" customHeight="1" x14ac:dyDescent="0.25">
      <c r="A89" s="51" t="s">
        <v>102</v>
      </c>
      <c r="B89" s="51"/>
      <c r="C89" s="61" t="str">
        <f t="shared" si="3"/>
        <v>$48,395</v>
      </c>
      <c r="D89" s="100">
        <f t="shared" si="4"/>
        <v>2.6296535855538705E-2</v>
      </c>
      <c r="E89" s="101">
        <f t="shared" si="5"/>
        <v>2.6296535855538705E-2</v>
      </c>
      <c r="F89" s="100">
        <f t="shared" si="6"/>
        <v>0.13015176580594123</v>
      </c>
      <c r="G89" s="101">
        <f t="shared" si="7"/>
        <v>0.13015176580594123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1205</v>
      </c>
      <c r="X89" s="116">
        <v>1297</v>
      </c>
      <c r="Y89" s="116">
        <v>1314</v>
      </c>
      <c r="Z89" s="116">
        <v>1348</v>
      </c>
    </row>
    <row r="90" spans="1:30" ht="15" customHeight="1" x14ac:dyDescent="0.25">
      <c r="A90" s="51" t="s">
        <v>7</v>
      </c>
      <c r="B90" s="51"/>
      <c r="C90" s="61" t="str">
        <f t="shared" si="3"/>
        <v>$1,182.7 mil</v>
      </c>
      <c r="D90" s="100">
        <f t="shared" si="4"/>
        <v>6.2710683089436392E-2</v>
      </c>
      <c r="E90" s="101">
        <f t="shared" si="5"/>
        <v>6.2710683089436392E-2</v>
      </c>
      <c r="F90" s="100">
        <f t="shared" si="6"/>
        <v>0.33979539614731946</v>
      </c>
      <c r="G90" s="101">
        <f t="shared" si="7"/>
        <v>0.33979539614731946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938</v>
      </c>
      <c r="X90" s="116">
        <v>1036</v>
      </c>
      <c r="Y90" s="116">
        <v>1111</v>
      </c>
      <c r="Z90" s="116">
        <v>1136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9026</v>
      </c>
      <c r="X91" s="116">
        <v>9643</v>
      </c>
      <c r="Y91" s="116">
        <v>10082</v>
      </c>
      <c r="Z91" s="116">
        <v>10307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707</v>
      </c>
      <c r="X93" s="116">
        <v>780</v>
      </c>
      <c r="Y93" s="116">
        <v>871</v>
      </c>
      <c r="Z93" s="116">
        <v>914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1590</v>
      </c>
      <c r="X94" s="116">
        <v>1679</v>
      </c>
      <c r="Y94" s="116">
        <v>1751</v>
      </c>
      <c r="Z94" s="116">
        <v>1835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317</v>
      </c>
      <c r="X95" s="116">
        <v>344</v>
      </c>
      <c r="Y95" s="116">
        <v>352</v>
      </c>
      <c r="Z95" s="116">
        <v>359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1133</v>
      </c>
      <c r="X96" s="116">
        <v>1266</v>
      </c>
      <c r="Y96" s="116">
        <v>1350</v>
      </c>
      <c r="Z96" s="116">
        <v>1474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1638</v>
      </c>
      <c r="X97" s="116">
        <v>1758</v>
      </c>
      <c r="Y97" s="116">
        <v>1786</v>
      </c>
      <c r="Z97" s="116">
        <v>1847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748</v>
      </c>
      <c r="X98" s="116">
        <v>799</v>
      </c>
      <c r="Y98" s="116">
        <v>875</v>
      </c>
      <c r="Z98" s="116">
        <v>889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115</v>
      </c>
      <c r="X99" s="116">
        <v>122</v>
      </c>
      <c r="Y99" s="116">
        <v>130</v>
      </c>
      <c r="Z99" s="116">
        <v>133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413</v>
      </c>
      <c r="X100" s="116">
        <v>434</v>
      </c>
      <c r="Y100" s="116">
        <v>469</v>
      </c>
      <c r="Z100" s="116">
        <v>509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8114</v>
      </c>
      <c r="X101" s="116">
        <v>8616</v>
      </c>
      <c r="Y101" s="116">
        <v>8969</v>
      </c>
      <c r="Z101" s="116">
        <v>9308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16588</v>
      </c>
      <c r="X104" s="116">
        <v>18666</v>
      </c>
      <c r="Y104" s="116">
        <v>19284</v>
      </c>
      <c r="Z104" s="116">
        <v>20151</v>
      </c>
      <c r="AB104" s="113" t="str">
        <f>TEXT(Z104,"###,###")</f>
        <v>20,151</v>
      </c>
      <c r="AD104" s="134">
        <f>Z104/($Z$4)*100</f>
        <v>74.174550005521397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4489</v>
      </c>
      <c r="X105" s="116">
        <v>4638</v>
      </c>
      <c r="Y105" s="116">
        <v>4582</v>
      </c>
      <c r="Z105" s="116">
        <v>4942</v>
      </c>
      <c r="AB105" s="113" t="str">
        <f>TEXT(Z105,"###,###")</f>
        <v>4,942</v>
      </c>
      <c r="AD105" s="134">
        <f>Z105/($Z$4)*100</f>
        <v>18.191187838186035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21077</v>
      </c>
      <c r="X106" s="124">
        <v>23304</v>
      </c>
      <c r="Y106" s="124">
        <v>23866</v>
      </c>
      <c r="Z106" s="124">
        <v>25093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3460</v>
      </c>
      <c r="X108" s="116">
        <v>3880</v>
      </c>
      <c r="Y108" s="116">
        <v>4442</v>
      </c>
      <c r="Z108" s="116">
        <v>4042</v>
      </c>
      <c r="AB108" s="113" t="str">
        <f>TEXT(Z108,"###,###")</f>
        <v>4,042</v>
      </c>
      <c r="AD108" s="134">
        <f>Z108/($Z$4)*100</f>
        <v>14.87834505098097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3288</v>
      </c>
      <c r="X109" s="116">
        <v>3931</v>
      </c>
      <c r="Y109" s="116">
        <v>3999</v>
      </c>
      <c r="Z109" s="116">
        <v>3864</v>
      </c>
      <c r="AB109" s="113" t="str">
        <f>TEXT(Z109,"###,###")</f>
        <v>3,864</v>
      </c>
      <c r="AD109" s="134">
        <f>Z109/($Z$4)*100</f>
        <v>14.223138366400413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5231</v>
      </c>
      <c r="X110" s="116">
        <v>5679</v>
      </c>
      <c r="Y110" s="116">
        <v>5680</v>
      </c>
      <c r="Z110" s="116">
        <v>6460</v>
      </c>
      <c r="AB110" s="113" t="str">
        <f>TEXT(Z110,"###,###")</f>
        <v>6,460</v>
      </c>
      <c r="AD110" s="134">
        <f>Z110/($Z$4)*100</f>
        <v>23.778849339271911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9100</v>
      </c>
      <c r="X111" s="116">
        <v>9814</v>
      </c>
      <c r="Y111" s="116">
        <v>9739</v>
      </c>
      <c r="Z111" s="116">
        <v>10731</v>
      </c>
      <c r="AB111" s="113" t="str">
        <f>TEXT(Z111,"###,###")</f>
        <v>10,731</v>
      </c>
      <c r="AD111" s="134">
        <f>Z111/($Z$4)*100</f>
        <v>39.500128832775054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23334</v>
      </c>
      <c r="X112" s="116">
        <v>25292</v>
      </c>
      <c r="Y112" s="116">
        <v>26227</v>
      </c>
      <c r="Z112" s="116">
        <v>27169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39.57</v>
      </c>
      <c r="W118" s="135">
        <v>38.520000000000003</v>
      </c>
      <c r="X118" s="135">
        <v>41.46</v>
      </c>
      <c r="Y118" s="135">
        <v>41.6</v>
      </c>
      <c r="Z118" s="135">
        <v>41.53</v>
      </c>
      <c r="AB118" s="113" t="str">
        <f>TEXT(Z118,"##.0")</f>
        <v>41.5</v>
      </c>
    </row>
    <row r="120" spans="19:32" x14ac:dyDescent="0.25">
      <c r="S120" s="105" t="s">
        <v>104</v>
      </c>
      <c r="T120" s="116"/>
      <c r="U120" s="116"/>
      <c r="V120" s="116">
        <v>14348</v>
      </c>
      <c r="W120" s="116">
        <v>14689</v>
      </c>
      <c r="X120" s="116">
        <v>15629</v>
      </c>
      <c r="Y120" s="116">
        <v>16335</v>
      </c>
      <c r="Z120" s="116">
        <v>16912</v>
      </c>
      <c r="AB120" s="113" t="str">
        <f>TEXT(Z120,"###,###")</f>
        <v>16,912</v>
      </c>
    </row>
    <row r="121" spans="19:32" x14ac:dyDescent="0.25">
      <c r="S121" s="105" t="s">
        <v>105</v>
      </c>
      <c r="T121" s="116"/>
      <c r="U121" s="116"/>
      <c r="V121" s="116">
        <v>1270</v>
      </c>
      <c r="W121" s="116">
        <v>1237</v>
      </c>
      <c r="X121" s="116">
        <v>1326</v>
      </c>
      <c r="Y121" s="116">
        <v>1378</v>
      </c>
      <c r="Z121" s="116">
        <v>1346</v>
      </c>
      <c r="AB121" s="113" t="str">
        <f>TEXT(Z121,"###,###")</f>
        <v>1,346</v>
      </c>
    </row>
    <row r="122" spans="19:32" x14ac:dyDescent="0.25">
      <c r="S122" s="105" t="s">
        <v>106</v>
      </c>
      <c r="T122" s="116"/>
      <c r="U122" s="116"/>
      <c r="V122" s="116">
        <v>1217</v>
      </c>
      <c r="W122" s="116">
        <v>1216</v>
      </c>
      <c r="X122" s="116">
        <v>1304</v>
      </c>
      <c r="Y122" s="116">
        <v>1345</v>
      </c>
      <c r="Z122" s="116">
        <v>1354</v>
      </c>
      <c r="AB122" s="113" t="str">
        <f>TEXT(Z122,"###,###")</f>
        <v>1,354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15565</v>
      </c>
      <c r="W124" s="116">
        <v>15905</v>
      </c>
      <c r="X124" s="116">
        <v>16933</v>
      </c>
      <c r="Y124" s="116">
        <v>17680</v>
      </c>
      <c r="Z124" s="116">
        <v>18266</v>
      </c>
      <c r="AB124" s="113" t="str">
        <f>TEXT(Z124,"###,###")</f>
        <v>18,266</v>
      </c>
      <c r="AD124" s="131">
        <f>Z124/$Z$7*100</f>
        <v>93.117862969004889</v>
      </c>
    </row>
    <row r="125" spans="19:32" x14ac:dyDescent="0.25">
      <c r="S125" s="105" t="s">
        <v>108</v>
      </c>
      <c r="T125" s="116"/>
      <c r="U125" s="116"/>
      <c r="V125" s="116">
        <v>2487</v>
      </c>
      <c r="W125" s="116">
        <v>2453</v>
      </c>
      <c r="X125" s="116">
        <v>2630</v>
      </c>
      <c r="Y125" s="116">
        <v>2723</v>
      </c>
      <c r="Z125" s="116">
        <v>2700</v>
      </c>
      <c r="AB125" s="113" t="str">
        <f>TEXT(Z125,"###,###")</f>
        <v>2,700</v>
      </c>
      <c r="AD125" s="131">
        <f>Z125/$Z$7*100</f>
        <v>13.764274061990211</v>
      </c>
    </row>
    <row r="127" spans="19:32" x14ac:dyDescent="0.25">
      <c r="S127" s="105" t="s">
        <v>109</v>
      </c>
      <c r="T127" s="116"/>
      <c r="U127" s="116"/>
      <c r="V127" s="116">
        <v>8948</v>
      </c>
      <c r="W127" s="116">
        <v>9031</v>
      </c>
      <c r="X127" s="116">
        <v>9643</v>
      </c>
      <c r="Y127" s="116">
        <v>10082</v>
      </c>
      <c r="Z127" s="116">
        <v>10305</v>
      </c>
      <c r="AB127" s="113" t="str">
        <f>TEXT(Z127,"###,###")</f>
        <v>10,305</v>
      </c>
      <c r="AD127" s="131">
        <f>Z127/$Z$7*100</f>
        <v>52.533646003262646</v>
      </c>
    </row>
    <row r="128" spans="19:32" x14ac:dyDescent="0.25">
      <c r="S128" s="105" t="s">
        <v>110</v>
      </c>
      <c r="T128" s="116"/>
      <c r="U128" s="116"/>
      <c r="V128" s="116">
        <v>7887</v>
      </c>
      <c r="W128" s="116">
        <v>8114</v>
      </c>
      <c r="X128" s="116">
        <v>8616</v>
      </c>
      <c r="Y128" s="116">
        <v>8971</v>
      </c>
      <c r="Z128" s="116">
        <v>9309</v>
      </c>
      <c r="AB128" s="113" t="str">
        <f>TEXT(Z128,"###,###")</f>
        <v>9,309</v>
      </c>
      <c r="AD128" s="131">
        <f>Z128/$Z$7*100</f>
        <v>47.456158238172918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5B52610-CD03-400F-8D2B-2B6C195D04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63A60CBC-08A3-483E-A6A4-B0E37265BC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DCC48383-8489-4048-86EB-A59E41C663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F2B7988C-214D-4820-B3D0-DD199D2617D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A5A40-1C35-465C-ABC7-E292CA33F2DE}">
  <sheetPr codeName="Sheet11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Moreland</v>
      </c>
      <c r="T1" s="103"/>
      <c r="U1" s="103"/>
      <c r="V1" s="103"/>
      <c r="W1" s="103"/>
      <c r="X1" s="103"/>
      <c r="Y1" s="104" t="str">
        <f>Y3</f>
        <v>8.52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167</v>
      </c>
      <c r="Y3" s="109" t="s">
        <v>257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8.52 Moreland,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134183</v>
      </c>
      <c r="W4" s="112">
        <v>139301</v>
      </c>
      <c r="X4" s="112">
        <v>149539</v>
      </c>
      <c r="Y4" s="112">
        <v>155589</v>
      </c>
      <c r="Z4" s="112">
        <v>163967</v>
      </c>
      <c r="AB4" s="113" t="str">
        <f>TEXT(Z4,"###,###")</f>
        <v>163,967</v>
      </c>
      <c r="AD4" s="114">
        <f>Z4/Y4-1</f>
        <v>5.3846994324791675E-2</v>
      </c>
      <c r="AF4" s="114">
        <f>Z4/V4-1</f>
        <v>0.22196552469388831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68396</v>
      </c>
      <c r="W5" s="112">
        <v>71238</v>
      </c>
      <c r="X5" s="112">
        <v>76263</v>
      </c>
      <c r="Y5" s="112">
        <v>79347</v>
      </c>
      <c r="Z5" s="112">
        <v>83034</v>
      </c>
      <c r="AB5" s="113" t="str">
        <f>TEXT(Z5,"###,###")</f>
        <v>83,034</v>
      </c>
      <c r="AD5" s="114">
        <f t="shared" ref="AD5:AD9" si="0">Z5/Y5-1</f>
        <v>4.6466785133653543E-2</v>
      </c>
      <c r="AF5" s="114">
        <f t="shared" ref="AF5:AF9" si="1">Z5/V5-1</f>
        <v>0.214018363646997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65787</v>
      </c>
      <c r="W6" s="112">
        <v>68063</v>
      </c>
      <c r="X6" s="112">
        <v>73276</v>
      </c>
      <c r="Y6" s="112">
        <v>76240</v>
      </c>
      <c r="Z6" s="112">
        <v>80937</v>
      </c>
      <c r="AB6" s="113" t="str">
        <f>TEXT(Z6,"###,###")</f>
        <v>80,937</v>
      </c>
      <c r="AD6" s="114">
        <f t="shared" si="0"/>
        <v>6.1608079748163735E-2</v>
      </c>
      <c r="AF6" s="114">
        <f t="shared" si="1"/>
        <v>0.23028865885357286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93161</v>
      </c>
      <c r="W7" s="112">
        <v>96354</v>
      </c>
      <c r="X7" s="112">
        <v>101317</v>
      </c>
      <c r="Y7" s="112">
        <v>105233</v>
      </c>
      <c r="Z7" s="112">
        <v>109411</v>
      </c>
      <c r="AB7" s="113" t="str">
        <f>TEXT(Z7,"###,###")</f>
        <v>109,411</v>
      </c>
      <c r="AD7" s="114">
        <f t="shared" si="0"/>
        <v>3.9702374730360201E-2</v>
      </c>
      <c r="AF7" s="114">
        <f t="shared" si="1"/>
        <v>0.17442921394145627</v>
      </c>
    </row>
    <row r="8" spans="1:32" ht="17.25" customHeight="1" x14ac:dyDescent="0.25">
      <c r="A8" s="68" t="s">
        <v>13</v>
      </c>
      <c r="B8" s="69"/>
      <c r="C8" s="31"/>
      <c r="D8" s="70" t="str">
        <f>AB4</f>
        <v>163,967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109,411</v>
      </c>
      <c r="P8" s="71"/>
      <c r="S8" s="111" t="s">
        <v>87</v>
      </c>
      <c r="T8" s="112"/>
      <c r="U8" s="112"/>
      <c r="V8" s="112">
        <v>41062.5</v>
      </c>
      <c r="W8" s="112">
        <v>42865</v>
      </c>
      <c r="X8" s="112">
        <v>43097.83</v>
      </c>
      <c r="Y8" s="112">
        <v>45000</v>
      </c>
      <c r="Z8" s="112">
        <v>45585.94</v>
      </c>
      <c r="AB8" s="113" t="str">
        <f>TEXT(Z8,"$###,###")</f>
        <v>$45,586</v>
      </c>
      <c r="AD8" s="114">
        <f t="shared" si="0"/>
        <v>1.3020888888888971E-2</v>
      </c>
      <c r="AF8" s="114">
        <f t="shared" si="1"/>
        <v>0.11015987823439888</v>
      </c>
    </row>
    <row r="9" spans="1:32" x14ac:dyDescent="0.25">
      <c r="A9" s="32" t="s">
        <v>15</v>
      </c>
      <c r="B9" s="75"/>
      <c r="C9" s="76"/>
      <c r="D9" s="77">
        <f>AD104</f>
        <v>74.852866735379678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51.407993711784009</v>
      </c>
      <c r="P9" s="78" t="s">
        <v>88</v>
      </c>
      <c r="S9" s="111" t="s">
        <v>7</v>
      </c>
      <c r="T9" s="112"/>
      <c r="U9" s="112"/>
      <c r="V9" s="112">
        <v>5022578653</v>
      </c>
      <c r="W9" s="112">
        <v>5429205704</v>
      </c>
      <c r="X9" s="112">
        <v>5853526692</v>
      </c>
      <c r="Y9" s="112">
        <v>6373510217</v>
      </c>
      <c r="Z9" s="112">
        <v>6890378403</v>
      </c>
      <c r="AB9" s="113" t="str">
        <f>TEXT(Z9/1000000,"$#,###.0")&amp;" mil"</f>
        <v>$6,890.4 mil</v>
      </c>
      <c r="AD9" s="114">
        <f t="shared" si="0"/>
        <v>8.1096314025097538E-2</v>
      </c>
      <c r="AF9" s="114">
        <f t="shared" si="1"/>
        <v>0.37188063722692677</v>
      </c>
    </row>
    <row r="10" spans="1:32" x14ac:dyDescent="0.25">
      <c r="A10" s="32" t="s">
        <v>18</v>
      </c>
      <c r="B10" s="75"/>
      <c r="C10" s="76"/>
      <c r="D10" s="77">
        <f>AD105</f>
        <v>18.461031792982734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48.592006288215991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93.946678121943862</v>
      </c>
      <c r="P11" s="78" t="s">
        <v>88</v>
      </c>
      <c r="S11" s="111" t="s">
        <v>30</v>
      </c>
      <c r="T11" s="116"/>
      <c r="U11" s="116"/>
      <c r="V11" s="116">
        <v>121242</v>
      </c>
      <c r="W11" s="116">
        <v>125490</v>
      </c>
      <c r="X11" s="116">
        <v>134721</v>
      </c>
      <c r="Y11" s="116">
        <v>139992</v>
      </c>
      <c r="Z11" s="116">
        <v>147515</v>
      </c>
    </row>
    <row r="12" spans="1:32" ht="28.5" customHeight="1" x14ac:dyDescent="0.25">
      <c r="A12" s="32" t="s">
        <v>20</v>
      </c>
      <c r="B12" s="76"/>
      <c r="C12" s="76"/>
      <c r="D12" s="77">
        <f>AD108</f>
        <v>13.708246171485724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15.037793274899233</v>
      </c>
      <c r="P12" s="78" t="s">
        <v>88</v>
      </c>
      <c r="S12" s="111" t="s">
        <v>31</v>
      </c>
      <c r="T12" s="116"/>
      <c r="U12" s="116"/>
      <c r="V12" s="116">
        <v>12941</v>
      </c>
      <c r="W12" s="116">
        <v>13811</v>
      </c>
      <c r="X12" s="116">
        <v>14818</v>
      </c>
      <c r="Y12" s="116">
        <v>15597</v>
      </c>
      <c r="Z12" s="116">
        <v>16454</v>
      </c>
    </row>
    <row r="13" spans="1:32" ht="15" customHeight="1" x14ac:dyDescent="0.25">
      <c r="A13" s="32" t="s">
        <v>21</v>
      </c>
      <c r="B13" s="76"/>
      <c r="C13" s="76"/>
      <c r="D13" s="77">
        <f>AD109</f>
        <v>11.949355663029756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37.7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23.149780138686442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19.061634507280424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44.512005464514196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80.938365492719583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824</v>
      </c>
      <c r="Z15" s="116">
        <v>820</v>
      </c>
      <c r="AB15" s="121">
        <f t="shared" ref="AB15:AB34" si="2">IF(Z15="np",0,Z15/$Z$34)</f>
        <v>5.0010063000481804E-3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139</v>
      </c>
      <c r="Z16" s="116">
        <v>148</v>
      </c>
      <c r="AB16" s="121">
        <f t="shared" si="2"/>
        <v>9.0262064927698865E-4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6356</v>
      </c>
      <c r="Z17" s="116">
        <v>6341</v>
      </c>
      <c r="AB17" s="121">
        <f t="shared" si="2"/>
        <v>3.867241579098233E-2</v>
      </c>
    </row>
    <row r="18" spans="1:28" x14ac:dyDescent="0.25">
      <c r="A18" s="67" t="str">
        <f>$S$1&amp;" ("&amp;$V$2&amp;" to "&amp;$Z$2&amp;")"</f>
        <v>Moreland (2014-15 to 2018-19)</v>
      </c>
      <c r="B18" s="67"/>
      <c r="C18" s="67"/>
      <c r="D18" s="67"/>
      <c r="E18" s="67"/>
      <c r="F18" s="67"/>
      <c r="G18" s="67" t="str">
        <f>$S$1&amp;" ("&amp;$V$2&amp;" to "&amp;$Z$2&amp;")"</f>
        <v>Moreland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940</v>
      </c>
      <c r="Z18" s="116">
        <v>1000</v>
      </c>
      <c r="AB18" s="121">
        <f t="shared" si="2"/>
        <v>6.0987881707904642E-3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7762</v>
      </c>
      <c r="Z19" s="116">
        <v>8051</v>
      </c>
      <c r="AB19" s="121">
        <f t="shared" si="2"/>
        <v>4.9101343563034028E-2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5327</v>
      </c>
      <c r="Z20" s="116">
        <v>5431</v>
      </c>
      <c r="AB20" s="121">
        <f t="shared" si="2"/>
        <v>3.3122518555563009E-2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12090</v>
      </c>
      <c r="Z21" s="116">
        <v>12416</v>
      </c>
      <c r="AB21" s="121">
        <f t="shared" si="2"/>
        <v>7.57225539285344E-2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13152</v>
      </c>
      <c r="Z22" s="116">
        <v>14264</v>
      </c>
      <c r="AB22" s="121">
        <f t="shared" si="2"/>
        <v>8.6993114468155178E-2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5653</v>
      </c>
      <c r="Z23" s="116">
        <v>5902</v>
      </c>
      <c r="AB23" s="121">
        <f t="shared" si="2"/>
        <v>3.5995047784005321E-2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4539</v>
      </c>
      <c r="Z24" s="116">
        <v>4750</v>
      </c>
      <c r="AB24" s="121">
        <f t="shared" si="2"/>
        <v>2.8969243811254704E-2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6660</v>
      </c>
      <c r="Z25" s="116">
        <v>6927</v>
      </c>
      <c r="AB25" s="121">
        <f t="shared" si="2"/>
        <v>4.2246305659065543E-2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2415</v>
      </c>
      <c r="Z26" s="116">
        <v>2494</v>
      </c>
      <c r="AB26" s="121">
        <f t="shared" si="2"/>
        <v>1.5210377697951418E-2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16629</v>
      </c>
      <c r="Z27" s="116">
        <v>17812</v>
      </c>
      <c r="AB27" s="121">
        <f t="shared" si="2"/>
        <v>0.10863161489811975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16799</v>
      </c>
      <c r="Z28" s="116">
        <v>18386</v>
      </c>
      <c r="AB28" s="121">
        <f t="shared" si="2"/>
        <v>0.11213231930815347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7943</v>
      </c>
      <c r="Z29" s="116">
        <v>12596</v>
      </c>
      <c r="AB29" s="121">
        <f t="shared" si="2"/>
        <v>7.682033579927669E-2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16167</v>
      </c>
      <c r="Z30" s="116">
        <v>13485</v>
      </c>
      <c r="AB30" s="121">
        <f t="shared" si="2"/>
        <v>8.2242158483109409E-2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16303</v>
      </c>
      <c r="Z31" s="116">
        <v>17700</v>
      </c>
      <c r="AB31" s="121">
        <f t="shared" si="2"/>
        <v>0.10794855062299122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5193</v>
      </c>
      <c r="Z32" s="116">
        <v>5644</v>
      </c>
      <c r="AB32" s="121">
        <f t="shared" si="2"/>
        <v>3.4421560435941377E-2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5030</v>
      </c>
      <c r="Z33" s="116">
        <v>5344</v>
      </c>
      <c r="AB33" s="121">
        <f t="shared" si="2"/>
        <v>3.2591923984704237E-2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155589</v>
      </c>
      <c r="Z34" s="124">
        <v>163967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88549</v>
      </c>
      <c r="AB37" s="136">
        <f>Z37/Z40*100</f>
        <v>80.938365492719583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20854</v>
      </c>
      <c r="AB38" s="136">
        <f>Z38/Z40*100</f>
        <v>19.061634507280424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109403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10</v>
      </c>
      <c r="X44" s="116">
        <v>16</v>
      </c>
      <c r="Y44" s="116">
        <v>10</v>
      </c>
      <c r="Z44" s="116">
        <v>16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549</v>
      </c>
      <c r="X45" s="116">
        <v>594</v>
      </c>
      <c r="Y45" s="116">
        <v>545</v>
      </c>
      <c r="Z45" s="116">
        <v>624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2567</v>
      </c>
      <c r="X46" s="116">
        <v>2826</v>
      </c>
      <c r="Y46" s="116">
        <v>3071</v>
      </c>
      <c r="Z46" s="116">
        <v>3155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7057</v>
      </c>
      <c r="X47" s="116">
        <v>8074</v>
      </c>
      <c r="Y47" s="116">
        <v>8344</v>
      </c>
      <c r="Z47" s="116">
        <v>8827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13842</v>
      </c>
      <c r="X48" s="116">
        <v>14734</v>
      </c>
      <c r="Y48" s="116">
        <v>15010</v>
      </c>
      <c r="Z48" s="116">
        <v>16008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Moreland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12881</v>
      </c>
      <c r="X49" s="116">
        <v>13885</v>
      </c>
      <c r="Y49" s="116">
        <v>14358</v>
      </c>
      <c r="Z49" s="116">
        <v>14946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9367</v>
      </c>
      <c r="X50" s="116">
        <v>10069</v>
      </c>
      <c r="Y50" s="116">
        <v>10801</v>
      </c>
      <c r="Z50" s="116">
        <v>11362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6891</v>
      </c>
      <c r="X51" s="116">
        <v>7280</v>
      </c>
      <c r="Y51" s="116">
        <v>7488</v>
      </c>
      <c r="Z51" s="116">
        <v>7876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5874</v>
      </c>
      <c r="X52" s="116">
        <v>5975</v>
      </c>
      <c r="Y52" s="116">
        <v>6378</v>
      </c>
      <c r="Z52" s="116">
        <v>6381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4549</v>
      </c>
      <c r="X53" s="116">
        <v>4733</v>
      </c>
      <c r="Y53" s="116">
        <v>4703</v>
      </c>
      <c r="Z53" s="116">
        <v>5067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3469</v>
      </c>
      <c r="X54" s="116">
        <v>3696</v>
      </c>
      <c r="Y54" s="116">
        <v>3863</v>
      </c>
      <c r="Z54" s="116">
        <v>4050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2277</v>
      </c>
      <c r="X55" s="116">
        <v>2380</v>
      </c>
      <c r="Y55" s="116">
        <v>2499</v>
      </c>
      <c r="Z55" s="116">
        <v>2583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1056</v>
      </c>
      <c r="X56" s="116">
        <v>1168</v>
      </c>
      <c r="Y56" s="116">
        <v>1214</v>
      </c>
      <c r="Z56" s="116">
        <v>1280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351</v>
      </c>
      <c r="X57" s="116">
        <v>363</v>
      </c>
      <c r="Y57" s="116">
        <v>414</v>
      </c>
      <c r="Z57" s="116">
        <v>440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221</v>
      </c>
      <c r="X58" s="116">
        <v>229</v>
      </c>
      <c r="Y58" s="116">
        <v>213</v>
      </c>
      <c r="Z58" s="116">
        <v>192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155</v>
      </c>
      <c r="X59" s="116">
        <v>132</v>
      </c>
      <c r="Y59" s="116">
        <v>133</v>
      </c>
      <c r="Z59" s="116">
        <v>129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108</v>
      </c>
      <c r="X60" s="116">
        <v>108</v>
      </c>
      <c r="Y60" s="116">
        <v>94</v>
      </c>
      <c r="Z60" s="116">
        <v>91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71238</v>
      </c>
      <c r="X61" s="116">
        <v>76263</v>
      </c>
      <c r="Y61" s="116">
        <v>79347</v>
      </c>
      <c r="Z61" s="116">
        <v>83032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26</v>
      </c>
      <c r="X63" s="116">
        <v>17</v>
      </c>
      <c r="Y63" s="116">
        <v>22</v>
      </c>
      <c r="Z63" s="116">
        <v>13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Moreland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678</v>
      </c>
      <c r="X64" s="116">
        <v>755</v>
      </c>
      <c r="Y64" s="116">
        <v>745</v>
      </c>
      <c r="Z64" s="116">
        <v>838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2650</v>
      </c>
      <c r="X65" s="116">
        <v>2795</v>
      </c>
      <c r="Y65" s="116">
        <v>2821</v>
      </c>
      <c r="Z65" s="116">
        <v>3146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7463</v>
      </c>
      <c r="X66" s="116">
        <v>8472</v>
      </c>
      <c r="Y66" s="116">
        <v>8421</v>
      </c>
      <c r="Z66" s="116">
        <v>9245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12877</v>
      </c>
      <c r="X67" s="116">
        <v>14080</v>
      </c>
      <c r="Y67" s="116">
        <v>14776</v>
      </c>
      <c r="Z67" s="116">
        <v>15803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11528</v>
      </c>
      <c r="X68" s="116">
        <v>12565</v>
      </c>
      <c r="Y68" s="116">
        <v>13386</v>
      </c>
      <c r="Z68" s="116">
        <v>13970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8338</v>
      </c>
      <c r="X69" s="116">
        <v>8931</v>
      </c>
      <c r="Y69" s="116">
        <v>9434</v>
      </c>
      <c r="Z69" s="116">
        <v>9969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6711</v>
      </c>
      <c r="X70" s="116">
        <v>6905</v>
      </c>
      <c r="Y70" s="116">
        <v>7147</v>
      </c>
      <c r="Z70" s="116">
        <v>7460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5545</v>
      </c>
      <c r="X71" s="116">
        <v>5984</v>
      </c>
      <c r="Y71" s="116">
        <v>6285</v>
      </c>
      <c r="Z71" s="116">
        <v>6502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4685</v>
      </c>
      <c r="X72" s="116">
        <v>4840</v>
      </c>
      <c r="Y72" s="116">
        <v>4831</v>
      </c>
      <c r="Z72" s="116">
        <v>5089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3629</v>
      </c>
      <c r="X73" s="116">
        <v>3866</v>
      </c>
      <c r="Y73" s="116">
        <v>4038</v>
      </c>
      <c r="Z73" s="116">
        <v>4259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2179</v>
      </c>
      <c r="X74" s="116">
        <v>2264</v>
      </c>
      <c r="Y74" s="116">
        <v>2446</v>
      </c>
      <c r="Z74" s="116">
        <v>2681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930</v>
      </c>
      <c r="X75" s="116">
        <v>982</v>
      </c>
      <c r="Y75" s="116">
        <v>1008</v>
      </c>
      <c r="Z75" s="116">
        <v>1139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281</v>
      </c>
      <c r="X76" s="116">
        <v>333</v>
      </c>
      <c r="Y76" s="116">
        <v>356</v>
      </c>
      <c r="Z76" s="116">
        <v>415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219</v>
      </c>
      <c r="X77" s="116">
        <v>200</v>
      </c>
      <c r="Y77" s="116">
        <v>175</v>
      </c>
      <c r="Z77" s="116">
        <v>142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155</v>
      </c>
      <c r="X78" s="116">
        <v>141</v>
      </c>
      <c r="Y78" s="116">
        <v>139</v>
      </c>
      <c r="Z78" s="116">
        <v>131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156</v>
      </c>
      <c r="X79" s="116">
        <v>145</v>
      </c>
      <c r="Y79" s="116">
        <v>135</v>
      </c>
      <c r="Z79" s="116">
        <v>132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68063</v>
      </c>
      <c r="X80" s="116">
        <v>73276</v>
      </c>
      <c r="Y80" s="116">
        <v>76240</v>
      </c>
      <c r="Z80" s="116">
        <v>80934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Moreland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5651</v>
      </c>
      <c r="X83" s="116">
        <v>6015</v>
      </c>
      <c r="Y83" s="116">
        <v>6424</v>
      </c>
      <c r="Z83" s="116">
        <v>6627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10744</v>
      </c>
      <c r="X84" s="116">
        <v>11651</v>
      </c>
      <c r="Y84" s="116">
        <v>12501</v>
      </c>
      <c r="Z84" s="116">
        <v>13333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163,967</v>
      </c>
      <c r="D85" s="100">
        <f t="shared" ref="D85:D90" si="4">AD4</f>
        <v>5.3846994324791675E-2</v>
      </c>
      <c r="E85" s="101">
        <f t="shared" ref="E85:E90" si="5">AD4</f>
        <v>5.3846994324791675E-2</v>
      </c>
      <c r="F85" s="100">
        <f t="shared" ref="F85:F90" si="6">AF4</f>
        <v>0.22196552469388831</v>
      </c>
      <c r="G85" s="101">
        <f t="shared" ref="G85:G90" si="7">AF4</f>
        <v>0.22196552469388831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6523</v>
      </c>
      <c r="X85" s="116">
        <v>6919</v>
      </c>
      <c r="Y85" s="116">
        <v>7210</v>
      </c>
      <c r="Z85" s="116">
        <v>7490</v>
      </c>
    </row>
    <row r="86" spans="1:30" ht="15" customHeight="1" x14ac:dyDescent="0.25">
      <c r="A86" s="102" t="s">
        <v>4</v>
      </c>
      <c r="B86" s="51"/>
      <c r="C86" s="61" t="str">
        <f t="shared" si="3"/>
        <v>83,034</v>
      </c>
      <c r="D86" s="100">
        <f t="shared" si="4"/>
        <v>4.6466785133653543E-2</v>
      </c>
      <c r="E86" s="101">
        <f t="shared" si="5"/>
        <v>4.6466785133653543E-2</v>
      </c>
      <c r="F86" s="100">
        <f t="shared" si="6"/>
        <v>0.214018363646997</v>
      </c>
      <c r="G86" s="101">
        <f t="shared" si="7"/>
        <v>0.214018363646997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3124</v>
      </c>
      <c r="X86" s="116">
        <v>3343</v>
      </c>
      <c r="Y86" s="116">
        <v>3561</v>
      </c>
      <c r="Z86" s="116">
        <v>3749</v>
      </c>
    </row>
    <row r="87" spans="1:30" ht="15" customHeight="1" x14ac:dyDescent="0.25">
      <c r="A87" s="102" t="s">
        <v>5</v>
      </c>
      <c r="B87" s="51"/>
      <c r="C87" s="61" t="str">
        <f t="shared" si="3"/>
        <v>80,937</v>
      </c>
      <c r="D87" s="100">
        <f t="shared" si="4"/>
        <v>6.1608079748163735E-2</v>
      </c>
      <c r="E87" s="101">
        <f t="shared" si="5"/>
        <v>6.1608079748163735E-2</v>
      </c>
      <c r="F87" s="100">
        <f t="shared" si="6"/>
        <v>0.23028865885357286</v>
      </c>
      <c r="G87" s="101">
        <f t="shared" si="7"/>
        <v>0.23028865885357286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3478</v>
      </c>
      <c r="X87" s="116">
        <v>3705</v>
      </c>
      <c r="Y87" s="116">
        <v>3766</v>
      </c>
      <c r="Z87" s="116">
        <v>3904</v>
      </c>
    </row>
    <row r="88" spans="1:30" ht="15" customHeight="1" x14ac:dyDescent="0.25">
      <c r="A88" s="51" t="s">
        <v>6</v>
      </c>
      <c r="B88" s="51"/>
      <c r="C88" s="61" t="str">
        <f t="shared" si="3"/>
        <v>109,411</v>
      </c>
      <c r="D88" s="100">
        <f t="shared" si="4"/>
        <v>3.9702374730360201E-2</v>
      </c>
      <c r="E88" s="101">
        <f t="shared" si="5"/>
        <v>3.9702374730360201E-2</v>
      </c>
      <c r="F88" s="100">
        <f t="shared" si="6"/>
        <v>0.17442921394145627</v>
      </c>
      <c r="G88" s="101">
        <f t="shared" si="7"/>
        <v>0.17442921394145627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2702</v>
      </c>
      <c r="X88" s="116">
        <v>2868</v>
      </c>
      <c r="Y88" s="116">
        <v>2992</v>
      </c>
      <c r="Z88" s="116">
        <v>3043</v>
      </c>
    </row>
    <row r="89" spans="1:30" ht="15" customHeight="1" x14ac:dyDescent="0.25">
      <c r="A89" s="51" t="s">
        <v>102</v>
      </c>
      <c r="B89" s="51"/>
      <c r="C89" s="61" t="str">
        <f t="shared" si="3"/>
        <v>$45,586</v>
      </c>
      <c r="D89" s="100">
        <f t="shared" si="4"/>
        <v>1.3020888888888971E-2</v>
      </c>
      <c r="E89" s="101">
        <f t="shared" si="5"/>
        <v>1.3020888888888971E-2</v>
      </c>
      <c r="F89" s="100">
        <f t="shared" si="6"/>
        <v>0.11015987823439888</v>
      </c>
      <c r="G89" s="101">
        <f t="shared" si="7"/>
        <v>0.11015987823439888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2363</v>
      </c>
      <c r="X89" s="116">
        <v>2462</v>
      </c>
      <c r="Y89" s="116">
        <v>2567</v>
      </c>
      <c r="Z89" s="116">
        <v>2602</v>
      </c>
    </row>
    <row r="90" spans="1:30" ht="15" customHeight="1" x14ac:dyDescent="0.25">
      <c r="A90" s="51" t="s">
        <v>7</v>
      </c>
      <c r="B90" s="51"/>
      <c r="C90" s="61" t="str">
        <f t="shared" si="3"/>
        <v>$6,890.4 mil</v>
      </c>
      <c r="D90" s="100">
        <f t="shared" si="4"/>
        <v>8.1096314025097538E-2</v>
      </c>
      <c r="E90" s="101">
        <f t="shared" si="5"/>
        <v>8.1096314025097538E-2</v>
      </c>
      <c r="F90" s="100">
        <f t="shared" si="6"/>
        <v>0.37188063722692677</v>
      </c>
      <c r="G90" s="101">
        <f t="shared" si="7"/>
        <v>0.37188063722692677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4342</v>
      </c>
      <c r="X90" s="116">
        <v>4529</v>
      </c>
      <c r="Y90" s="116">
        <v>4835</v>
      </c>
      <c r="Z90" s="116">
        <v>5111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49941</v>
      </c>
      <c r="X91" s="116">
        <v>52349</v>
      </c>
      <c r="Y91" s="116">
        <v>54288</v>
      </c>
      <c r="Z91" s="116">
        <v>56246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4472</v>
      </c>
      <c r="X93" s="116">
        <v>5012</v>
      </c>
      <c r="Y93" s="116">
        <v>5352</v>
      </c>
      <c r="Z93" s="116">
        <v>5502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13089</v>
      </c>
      <c r="X94" s="116">
        <v>14055</v>
      </c>
      <c r="Y94" s="116">
        <v>15064</v>
      </c>
      <c r="Z94" s="116">
        <v>16118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1451</v>
      </c>
      <c r="X95" s="116">
        <v>1504</v>
      </c>
      <c r="Y95" s="116">
        <v>1594</v>
      </c>
      <c r="Z95" s="116">
        <v>1650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4932</v>
      </c>
      <c r="X96" s="116">
        <v>5396</v>
      </c>
      <c r="Y96" s="116">
        <v>5771</v>
      </c>
      <c r="Z96" s="116">
        <v>6230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7573</v>
      </c>
      <c r="X97" s="116">
        <v>8283</v>
      </c>
      <c r="Y97" s="116">
        <v>8494</v>
      </c>
      <c r="Z97" s="116">
        <v>8759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3815</v>
      </c>
      <c r="X98" s="116">
        <v>4024</v>
      </c>
      <c r="Y98" s="116">
        <v>4209</v>
      </c>
      <c r="Z98" s="116">
        <v>4269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281</v>
      </c>
      <c r="X99" s="116">
        <v>341</v>
      </c>
      <c r="Y99" s="116">
        <v>344</v>
      </c>
      <c r="Z99" s="116">
        <v>363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1769</v>
      </c>
      <c r="X100" s="116">
        <v>1946</v>
      </c>
      <c r="Y100" s="116">
        <v>2131</v>
      </c>
      <c r="Z100" s="116">
        <v>2453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46413</v>
      </c>
      <c r="X101" s="116">
        <v>48968</v>
      </c>
      <c r="Y101" s="116">
        <v>50943</v>
      </c>
      <c r="Z101" s="116">
        <v>53162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100204</v>
      </c>
      <c r="X104" s="116">
        <v>110927</v>
      </c>
      <c r="Y104" s="116">
        <v>116564</v>
      </c>
      <c r="Z104" s="116">
        <v>122734</v>
      </c>
      <c r="AB104" s="113" t="str">
        <f>TEXT(Z104,"###,###")</f>
        <v>122,734</v>
      </c>
      <c r="AD104" s="134">
        <f>Z104/($Z$4)*100</f>
        <v>74.852866735379678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27125</v>
      </c>
      <c r="X105" s="116">
        <v>27793</v>
      </c>
      <c r="Y105" s="116">
        <v>28025</v>
      </c>
      <c r="Z105" s="116">
        <v>30270</v>
      </c>
      <c r="AB105" s="113" t="str">
        <f>TEXT(Z105,"###,###")</f>
        <v>30,270</v>
      </c>
      <c r="AD105" s="134">
        <f>Z105/($Z$4)*100</f>
        <v>18.461031792982734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127329</v>
      </c>
      <c r="X106" s="124">
        <v>138720</v>
      </c>
      <c r="Y106" s="124">
        <v>144589</v>
      </c>
      <c r="Z106" s="124">
        <v>153004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17154</v>
      </c>
      <c r="X108" s="116">
        <v>19251</v>
      </c>
      <c r="Y108" s="116">
        <v>24201</v>
      </c>
      <c r="Z108" s="116">
        <v>22477</v>
      </c>
      <c r="AB108" s="113" t="str">
        <f>TEXT(Z108,"###,###")</f>
        <v>22,477</v>
      </c>
      <c r="AD108" s="134">
        <f>Z108/($Z$4)*100</f>
        <v>13.708246171485724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17621</v>
      </c>
      <c r="X109" s="116">
        <v>18947</v>
      </c>
      <c r="Y109" s="116">
        <v>19292</v>
      </c>
      <c r="Z109" s="116">
        <v>19593</v>
      </c>
      <c r="AB109" s="113" t="str">
        <f>TEXT(Z109,"###,###")</f>
        <v>19,593</v>
      </c>
      <c r="AD109" s="134">
        <f>Z109/($Z$4)*100</f>
        <v>11.949355663029756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31401</v>
      </c>
      <c r="X110" s="116">
        <v>34328</v>
      </c>
      <c r="Y110" s="116">
        <v>33330</v>
      </c>
      <c r="Z110" s="116">
        <v>37958</v>
      </c>
      <c r="AB110" s="113" t="str">
        <f>TEXT(Z110,"###,###")</f>
        <v>37,958</v>
      </c>
      <c r="AD110" s="134">
        <f>Z110/($Z$4)*100</f>
        <v>23.149780138686442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61153</v>
      </c>
      <c r="X111" s="116">
        <v>66194</v>
      </c>
      <c r="Y111" s="116">
        <v>67766</v>
      </c>
      <c r="Z111" s="116">
        <v>72985</v>
      </c>
      <c r="AB111" s="113" t="str">
        <f>TEXT(Z111,"###,###")</f>
        <v>72,985</v>
      </c>
      <c r="AD111" s="134">
        <f>Z111/($Z$4)*100</f>
        <v>44.512005464514196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139301</v>
      </c>
      <c r="X112" s="116">
        <v>149539</v>
      </c>
      <c r="Y112" s="116">
        <v>155589</v>
      </c>
      <c r="Z112" s="116">
        <v>163965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37.99</v>
      </c>
      <c r="W118" s="135">
        <v>34.97</v>
      </c>
      <c r="X118" s="135">
        <v>37.799999999999997</v>
      </c>
      <c r="Y118" s="135">
        <v>37.81</v>
      </c>
      <c r="Z118" s="135">
        <v>37.74</v>
      </c>
      <c r="AB118" s="113" t="str">
        <f>TEXT(Z118,"##.0")</f>
        <v>37.7</v>
      </c>
    </row>
    <row r="120" spans="19:32" x14ac:dyDescent="0.25">
      <c r="S120" s="105" t="s">
        <v>104</v>
      </c>
      <c r="T120" s="116"/>
      <c r="U120" s="116"/>
      <c r="V120" s="116">
        <v>80220</v>
      </c>
      <c r="W120" s="116">
        <v>82543</v>
      </c>
      <c r="X120" s="116">
        <v>86499</v>
      </c>
      <c r="Y120" s="116">
        <v>89636</v>
      </c>
      <c r="Z120" s="116">
        <v>92957</v>
      </c>
      <c r="AB120" s="113" t="str">
        <f>TEXT(Z120,"###,###")</f>
        <v>92,957</v>
      </c>
    </row>
    <row r="121" spans="19:32" x14ac:dyDescent="0.25">
      <c r="S121" s="105" t="s">
        <v>105</v>
      </c>
      <c r="T121" s="116"/>
      <c r="U121" s="116"/>
      <c r="V121" s="116">
        <v>5980</v>
      </c>
      <c r="W121" s="116">
        <v>6184</v>
      </c>
      <c r="X121" s="116">
        <v>6400</v>
      </c>
      <c r="Y121" s="116">
        <v>6483</v>
      </c>
      <c r="Z121" s="116">
        <v>6622</v>
      </c>
      <c r="AB121" s="113" t="str">
        <f>TEXT(Z121,"###,###")</f>
        <v>6,622</v>
      </c>
    </row>
    <row r="122" spans="19:32" x14ac:dyDescent="0.25">
      <c r="S122" s="105" t="s">
        <v>106</v>
      </c>
      <c r="T122" s="116"/>
      <c r="U122" s="116"/>
      <c r="V122" s="116">
        <v>6963</v>
      </c>
      <c r="W122" s="116">
        <v>7632</v>
      </c>
      <c r="X122" s="116">
        <v>8418</v>
      </c>
      <c r="Y122" s="116">
        <v>9111</v>
      </c>
      <c r="Z122" s="116">
        <v>9831</v>
      </c>
      <c r="AB122" s="113" t="str">
        <f>TEXT(Z122,"###,###")</f>
        <v>9,831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87183</v>
      </c>
      <c r="W124" s="116">
        <v>90175</v>
      </c>
      <c r="X124" s="116">
        <v>94917</v>
      </c>
      <c r="Y124" s="116">
        <v>98747</v>
      </c>
      <c r="Z124" s="116">
        <v>102788</v>
      </c>
      <c r="AB124" s="113" t="str">
        <f>TEXT(Z124,"###,###")</f>
        <v>102,788</v>
      </c>
      <c r="AD124" s="131">
        <f>Z124/$Z$7*100</f>
        <v>93.946678121943862</v>
      </c>
    </row>
    <row r="125" spans="19:32" x14ac:dyDescent="0.25">
      <c r="S125" s="105" t="s">
        <v>108</v>
      </c>
      <c r="T125" s="116"/>
      <c r="U125" s="116"/>
      <c r="V125" s="116">
        <v>12943</v>
      </c>
      <c r="W125" s="116">
        <v>13816</v>
      </c>
      <c r="X125" s="116">
        <v>14818</v>
      </c>
      <c r="Y125" s="116">
        <v>15594</v>
      </c>
      <c r="Z125" s="116">
        <v>16453</v>
      </c>
      <c r="AB125" s="113" t="str">
        <f>TEXT(Z125,"###,###")</f>
        <v>16,453</v>
      </c>
      <c r="AD125" s="131">
        <f>Z125/$Z$7*100</f>
        <v>15.037793274899233</v>
      </c>
    </row>
    <row r="127" spans="19:32" x14ac:dyDescent="0.25">
      <c r="S127" s="105" t="s">
        <v>109</v>
      </c>
      <c r="T127" s="116"/>
      <c r="U127" s="116"/>
      <c r="V127" s="116">
        <v>48257</v>
      </c>
      <c r="W127" s="116">
        <v>49941</v>
      </c>
      <c r="X127" s="116">
        <v>52349</v>
      </c>
      <c r="Y127" s="116">
        <v>54288</v>
      </c>
      <c r="Z127" s="116">
        <v>56246</v>
      </c>
      <c r="AB127" s="113" t="str">
        <f>TEXT(Z127,"###,###")</f>
        <v>56,246</v>
      </c>
      <c r="AD127" s="131">
        <f>Z127/$Z$7*100</f>
        <v>51.407993711784009</v>
      </c>
    </row>
    <row r="128" spans="19:32" x14ac:dyDescent="0.25">
      <c r="S128" s="105" t="s">
        <v>110</v>
      </c>
      <c r="T128" s="116"/>
      <c r="U128" s="116"/>
      <c r="V128" s="116">
        <v>44904</v>
      </c>
      <c r="W128" s="116">
        <v>46413</v>
      </c>
      <c r="X128" s="116">
        <v>48968</v>
      </c>
      <c r="Y128" s="116">
        <v>50943</v>
      </c>
      <c r="Z128" s="116">
        <v>53165</v>
      </c>
      <c r="AB128" s="113" t="str">
        <f>TEXT(Z128,"###,###")</f>
        <v>53,165</v>
      </c>
      <c r="AD128" s="131">
        <f>Z128/$Z$7*100</f>
        <v>48.592006288215991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44DF9C2-9336-45DD-AA6A-1AFA34491EE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AC35F72A-5C63-4F90-8BA4-3D59E81538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CD3C11AB-44D5-4739-BBC9-BD9B7060E3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78345316-50B1-49D8-8DD1-49EF09CE12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5EA5E-77D6-4364-BA6F-C1C172D486B6}">
  <sheetPr codeName="Sheet11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Mornington Peninsula</v>
      </c>
      <c r="T1" s="103"/>
      <c r="U1" s="103"/>
      <c r="V1" s="103"/>
      <c r="W1" s="103"/>
      <c r="X1" s="103"/>
      <c r="Y1" s="104" t="str">
        <f>Y3</f>
        <v>8.53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168</v>
      </c>
      <c r="Y3" s="109" t="s">
        <v>258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8.53 Mornington Peninsula,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109936</v>
      </c>
      <c r="W4" s="112">
        <v>110625</v>
      </c>
      <c r="X4" s="112">
        <v>114998</v>
      </c>
      <c r="Y4" s="112">
        <v>117441</v>
      </c>
      <c r="Z4" s="112">
        <v>119986</v>
      </c>
      <c r="AB4" s="113" t="str">
        <f>TEXT(Z4,"###,###")</f>
        <v>119,986</v>
      </c>
      <c r="AD4" s="114">
        <f>Z4/Y4-1</f>
        <v>2.1670455803339594E-2</v>
      </c>
      <c r="AF4" s="114">
        <f>Z4/V4-1</f>
        <v>9.1416824334157987E-2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54187</v>
      </c>
      <c r="W5" s="112">
        <v>54293</v>
      </c>
      <c r="X5" s="112">
        <v>56269</v>
      </c>
      <c r="Y5" s="112">
        <v>57609</v>
      </c>
      <c r="Z5" s="112">
        <v>58017</v>
      </c>
      <c r="AB5" s="113" t="str">
        <f>TEXT(Z5,"###,###")</f>
        <v>58,017</v>
      </c>
      <c r="AD5" s="114">
        <f t="shared" ref="AD5:AD9" si="0">Z5/Y5-1</f>
        <v>7.0822267354058166E-3</v>
      </c>
      <c r="AF5" s="114">
        <f t="shared" ref="AF5:AF9" si="1">Z5/V5-1</f>
        <v>7.0681159687747908E-2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55749</v>
      </c>
      <c r="W6" s="112">
        <v>56331</v>
      </c>
      <c r="X6" s="112">
        <v>58729</v>
      </c>
      <c r="Y6" s="112">
        <v>59832</v>
      </c>
      <c r="Z6" s="112">
        <v>61969</v>
      </c>
      <c r="AB6" s="113" t="str">
        <f>TEXT(Z6,"###,###")</f>
        <v>61,969</v>
      </c>
      <c r="AD6" s="114">
        <f t="shared" si="0"/>
        <v>3.5716673352052419E-2</v>
      </c>
      <c r="AF6" s="114">
        <f t="shared" si="1"/>
        <v>0.1115715080091122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80371</v>
      </c>
      <c r="W7" s="112">
        <v>81544</v>
      </c>
      <c r="X7" s="112">
        <v>83595</v>
      </c>
      <c r="Y7" s="112">
        <v>85363</v>
      </c>
      <c r="Z7" s="112">
        <v>86424</v>
      </c>
      <c r="AB7" s="113" t="str">
        <f>TEXT(Z7,"###,###")</f>
        <v>86,424</v>
      </c>
      <c r="AD7" s="114">
        <f t="shared" si="0"/>
        <v>1.2429272635685162E-2</v>
      </c>
      <c r="AF7" s="114">
        <f t="shared" si="1"/>
        <v>7.5313234873275237E-2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119,986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86,424</v>
      </c>
      <c r="P8" s="71"/>
      <c r="S8" s="111" t="s">
        <v>87</v>
      </c>
      <c r="T8" s="112"/>
      <c r="U8" s="112"/>
      <c r="V8" s="112">
        <v>36759.089999999997</v>
      </c>
      <c r="W8" s="112">
        <v>38301</v>
      </c>
      <c r="X8" s="112">
        <v>38835.54</v>
      </c>
      <c r="Y8" s="112">
        <v>40676</v>
      </c>
      <c r="Z8" s="112">
        <v>40912</v>
      </c>
      <c r="AB8" s="113" t="str">
        <f>TEXT(Z8,"$###,###")</f>
        <v>$40,912</v>
      </c>
      <c r="AD8" s="114">
        <f t="shared" si="0"/>
        <v>5.8019470941095275E-3</v>
      </c>
      <c r="AF8" s="114">
        <f t="shared" si="1"/>
        <v>0.11297640937248454</v>
      </c>
    </row>
    <row r="9" spans="1:32" x14ac:dyDescent="0.25">
      <c r="A9" s="32" t="s">
        <v>15</v>
      </c>
      <c r="B9" s="75"/>
      <c r="C9" s="76"/>
      <c r="D9" s="77">
        <f>AD104</f>
        <v>76.608937709399427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50.150421179302043</v>
      </c>
      <c r="P9" s="78" t="s">
        <v>88</v>
      </c>
      <c r="S9" s="111" t="s">
        <v>7</v>
      </c>
      <c r="T9" s="112"/>
      <c r="U9" s="112"/>
      <c r="V9" s="112">
        <v>4120865977</v>
      </c>
      <c r="W9" s="112">
        <v>4368427434</v>
      </c>
      <c r="X9" s="112">
        <v>4591403053</v>
      </c>
      <c r="Y9" s="112">
        <v>4851249727</v>
      </c>
      <c r="Z9" s="112">
        <v>5063352682</v>
      </c>
      <c r="AB9" s="113" t="str">
        <f>TEXT(Z9/1000000,"$#,###.0")&amp;" mil"</f>
        <v>$5,063.4 mil</v>
      </c>
      <c r="AD9" s="114">
        <f t="shared" si="0"/>
        <v>4.3721302125414141E-2</v>
      </c>
      <c r="AF9" s="114">
        <f t="shared" si="1"/>
        <v>0.22871083657181512</v>
      </c>
    </row>
    <row r="10" spans="1:32" x14ac:dyDescent="0.25">
      <c r="A10" s="32" t="s">
        <v>18</v>
      </c>
      <c r="B10" s="75"/>
      <c r="C10" s="76"/>
      <c r="D10" s="77">
        <f>AD105</f>
        <v>15.3009517777074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49.853050078681846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89.976164028510595</v>
      </c>
      <c r="P11" s="78" t="s">
        <v>88</v>
      </c>
      <c r="S11" s="111" t="s">
        <v>30</v>
      </c>
      <c r="T11" s="116"/>
      <c r="U11" s="116"/>
      <c r="V11" s="116">
        <v>95838</v>
      </c>
      <c r="W11" s="116">
        <v>96371</v>
      </c>
      <c r="X11" s="116">
        <v>100243</v>
      </c>
      <c r="Y11" s="116">
        <v>102661</v>
      </c>
      <c r="Z11" s="116">
        <v>104979</v>
      </c>
    </row>
    <row r="12" spans="1:32" ht="28.5" customHeight="1" x14ac:dyDescent="0.25">
      <c r="A12" s="32" t="s">
        <v>20</v>
      </c>
      <c r="B12" s="76"/>
      <c r="C12" s="76"/>
      <c r="D12" s="77">
        <f>AD108</f>
        <v>19.487273515243444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17.356289919466814</v>
      </c>
      <c r="P12" s="78" t="s">
        <v>88</v>
      </c>
      <c r="S12" s="111" t="s">
        <v>31</v>
      </c>
      <c r="T12" s="116"/>
      <c r="U12" s="116"/>
      <c r="V12" s="116">
        <v>14098</v>
      </c>
      <c r="W12" s="116">
        <v>14254</v>
      </c>
      <c r="X12" s="116">
        <v>14755</v>
      </c>
      <c r="Y12" s="116">
        <v>14780</v>
      </c>
      <c r="Z12" s="116">
        <v>15003</v>
      </c>
    </row>
    <row r="13" spans="1:32" ht="15" customHeight="1" x14ac:dyDescent="0.25">
      <c r="A13" s="32" t="s">
        <v>21</v>
      </c>
      <c r="B13" s="76"/>
      <c r="C13" s="76"/>
      <c r="D13" s="77">
        <f>AD109</f>
        <v>16.302735319120565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43.4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21.319987331855383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15.569749143756365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34.794059306919138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84.430250856243632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1747</v>
      </c>
      <c r="Z15" s="116">
        <v>1797</v>
      </c>
      <c r="AB15" s="121">
        <f t="shared" ref="AB15:AB34" si="2">IF(Z15="np",0,Z15/$Z$34)</f>
        <v>1.4977246586988048E-2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246</v>
      </c>
      <c r="Z16" s="116">
        <v>255</v>
      </c>
      <c r="AB16" s="121">
        <f t="shared" si="2"/>
        <v>2.1253187978196729E-3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7308</v>
      </c>
      <c r="Z17" s="116">
        <v>7067</v>
      </c>
      <c r="AB17" s="121">
        <f t="shared" si="2"/>
        <v>5.8900501741927958E-2</v>
      </c>
    </row>
    <row r="18" spans="1:28" x14ac:dyDescent="0.25">
      <c r="A18" s="67" t="str">
        <f>$S$1&amp;" ("&amp;$V$2&amp;" to "&amp;$Z$2&amp;")"</f>
        <v>Mornington Peninsula (2014-15 to 2018-19)</v>
      </c>
      <c r="B18" s="67"/>
      <c r="C18" s="67"/>
      <c r="D18" s="67"/>
      <c r="E18" s="67"/>
      <c r="F18" s="67"/>
      <c r="G18" s="67" t="str">
        <f>$S$1&amp;" ("&amp;$V$2&amp;" to "&amp;$Z$2&amp;")"</f>
        <v>Mornington Peninsula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750</v>
      </c>
      <c r="Z18" s="116">
        <v>724</v>
      </c>
      <c r="AB18" s="121">
        <f t="shared" si="2"/>
        <v>6.0342384691036985E-3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12579</v>
      </c>
      <c r="Z19" s="116">
        <v>12618</v>
      </c>
      <c r="AB19" s="121">
        <f t="shared" si="2"/>
        <v>0.10516577486622994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4533</v>
      </c>
      <c r="Z20" s="116">
        <v>4462</v>
      </c>
      <c r="AB20" s="121">
        <f t="shared" si="2"/>
        <v>3.7188911670083848E-2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12538</v>
      </c>
      <c r="Z21" s="116">
        <v>12430</v>
      </c>
      <c r="AB21" s="121">
        <f t="shared" si="2"/>
        <v>0.10359887316430798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8802</v>
      </c>
      <c r="Z22" s="116">
        <v>9576</v>
      </c>
      <c r="AB22" s="121">
        <f t="shared" si="2"/>
        <v>7.9811971795769363E-2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2749</v>
      </c>
      <c r="Z23" s="116">
        <v>2677</v>
      </c>
      <c r="AB23" s="121">
        <f t="shared" si="2"/>
        <v>2.2311680085346137E-2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1209</v>
      </c>
      <c r="Z24" s="116">
        <v>1269</v>
      </c>
      <c r="AB24" s="121">
        <f t="shared" si="2"/>
        <v>1.0576586487973196E-2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4201</v>
      </c>
      <c r="Z25" s="116">
        <v>4173</v>
      </c>
      <c r="AB25" s="121">
        <f t="shared" si="2"/>
        <v>3.4780217032554885E-2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2950</v>
      </c>
      <c r="Z26" s="116">
        <v>2880</v>
      </c>
      <c r="AB26" s="121">
        <f t="shared" si="2"/>
        <v>2.4003600540081011E-2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8479</v>
      </c>
      <c r="Z27" s="116">
        <v>8748</v>
      </c>
      <c r="AB27" s="121">
        <f t="shared" si="2"/>
        <v>7.2910936640496068E-2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7705</v>
      </c>
      <c r="Z28" s="116">
        <v>8126</v>
      </c>
      <c r="AB28" s="121">
        <f t="shared" si="2"/>
        <v>6.7726825690520243E-2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4951</v>
      </c>
      <c r="Z29" s="116">
        <v>9030</v>
      </c>
      <c r="AB29" s="121">
        <f t="shared" si="2"/>
        <v>7.5261289193379002E-2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9786</v>
      </c>
      <c r="Z30" s="116">
        <v>7040</v>
      </c>
      <c r="AB30" s="121">
        <f t="shared" si="2"/>
        <v>5.8675467986864696E-2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13360</v>
      </c>
      <c r="Z31" s="116">
        <v>13901</v>
      </c>
      <c r="AB31" s="121">
        <f t="shared" si="2"/>
        <v>0.11585904552349519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3224</v>
      </c>
      <c r="Z32" s="116">
        <v>3427</v>
      </c>
      <c r="AB32" s="121">
        <f t="shared" si="2"/>
        <v>2.8562617725992234E-2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3949</v>
      </c>
      <c r="Z33" s="116">
        <v>4168</v>
      </c>
      <c r="AB33" s="121">
        <f t="shared" si="2"/>
        <v>3.4738544114950573E-2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117441</v>
      </c>
      <c r="Z34" s="124">
        <v>119982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72968</v>
      </c>
      <c r="AB37" s="136">
        <f>Z37/Z40*100</f>
        <v>84.430250856243632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13456</v>
      </c>
      <c r="AB38" s="136">
        <f>Z38/Z40*100</f>
        <v>15.569749143756365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86424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37</v>
      </c>
      <c r="X44" s="116">
        <v>26</v>
      </c>
      <c r="Y44" s="116">
        <v>19</v>
      </c>
      <c r="Z44" s="116">
        <v>34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1302</v>
      </c>
      <c r="X45" s="116">
        <v>1375</v>
      </c>
      <c r="Y45" s="116">
        <v>1472</v>
      </c>
      <c r="Z45" s="116">
        <v>1605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3226</v>
      </c>
      <c r="X46" s="116">
        <v>3671</v>
      </c>
      <c r="Y46" s="116">
        <v>3829</v>
      </c>
      <c r="Z46" s="116">
        <v>3892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4815</v>
      </c>
      <c r="X47" s="116">
        <v>4823</v>
      </c>
      <c r="Y47" s="116">
        <v>4982</v>
      </c>
      <c r="Z47" s="116">
        <v>5069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5075</v>
      </c>
      <c r="X48" s="116">
        <v>5429</v>
      </c>
      <c r="Y48" s="116">
        <v>5594</v>
      </c>
      <c r="Z48" s="116">
        <v>5691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Mornington Peninsula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4637</v>
      </c>
      <c r="X49" s="116">
        <v>4806</v>
      </c>
      <c r="Y49" s="116">
        <v>5062</v>
      </c>
      <c r="Z49" s="116">
        <v>5142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4664</v>
      </c>
      <c r="X50" s="116">
        <v>4844</v>
      </c>
      <c r="Y50" s="116">
        <v>4800</v>
      </c>
      <c r="Z50" s="116">
        <v>4862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5677</v>
      </c>
      <c r="X51" s="116">
        <v>5504</v>
      </c>
      <c r="Y51" s="116">
        <v>5457</v>
      </c>
      <c r="Z51" s="116">
        <v>5278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5668</v>
      </c>
      <c r="X52" s="116">
        <v>6106</v>
      </c>
      <c r="Y52" s="116">
        <v>6215</v>
      </c>
      <c r="Z52" s="116">
        <v>6192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5399</v>
      </c>
      <c r="X53" s="116">
        <v>5388</v>
      </c>
      <c r="Y53" s="116">
        <v>5501</v>
      </c>
      <c r="Z53" s="116">
        <v>5496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5013</v>
      </c>
      <c r="X54" s="116">
        <v>5148</v>
      </c>
      <c r="Y54" s="116">
        <v>5436</v>
      </c>
      <c r="Z54" s="116">
        <v>5224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4117</v>
      </c>
      <c r="X55" s="116">
        <v>4230</v>
      </c>
      <c r="Y55" s="116">
        <v>4173</v>
      </c>
      <c r="Z55" s="116">
        <v>4404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2544</v>
      </c>
      <c r="X56" s="116">
        <v>2677</v>
      </c>
      <c r="Y56" s="116">
        <v>2622</v>
      </c>
      <c r="Z56" s="116">
        <v>2733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1156</v>
      </c>
      <c r="X57" s="116">
        <v>1273</v>
      </c>
      <c r="Y57" s="116">
        <v>1376</v>
      </c>
      <c r="Z57" s="116">
        <v>1423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487</v>
      </c>
      <c r="X58" s="116">
        <v>528</v>
      </c>
      <c r="Y58" s="116">
        <v>555</v>
      </c>
      <c r="Z58" s="116">
        <v>532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292</v>
      </c>
      <c r="X59" s="116">
        <v>274</v>
      </c>
      <c r="Y59" s="116">
        <v>286</v>
      </c>
      <c r="Z59" s="116">
        <v>282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185</v>
      </c>
      <c r="X60" s="116">
        <v>167</v>
      </c>
      <c r="Y60" s="116">
        <v>177</v>
      </c>
      <c r="Z60" s="116">
        <v>156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54293</v>
      </c>
      <c r="X61" s="116">
        <v>56269</v>
      </c>
      <c r="Y61" s="116">
        <v>57609</v>
      </c>
      <c r="Z61" s="116">
        <v>58016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39</v>
      </c>
      <c r="X63" s="116">
        <v>32</v>
      </c>
      <c r="Y63" s="116">
        <v>37</v>
      </c>
      <c r="Z63" s="116">
        <v>46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Mornington Peninsula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1488</v>
      </c>
      <c r="X64" s="116">
        <v>1660</v>
      </c>
      <c r="Y64" s="116">
        <v>1726</v>
      </c>
      <c r="Z64" s="116">
        <v>1739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3452</v>
      </c>
      <c r="X65" s="116">
        <v>3718</v>
      </c>
      <c r="Y65" s="116">
        <v>3888</v>
      </c>
      <c r="Z65" s="116">
        <v>4170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5073</v>
      </c>
      <c r="X66" s="116">
        <v>5267</v>
      </c>
      <c r="Y66" s="116">
        <v>5303</v>
      </c>
      <c r="Z66" s="116">
        <v>5467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5158</v>
      </c>
      <c r="X67" s="116">
        <v>5394</v>
      </c>
      <c r="Y67" s="116">
        <v>5557</v>
      </c>
      <c r="Z67" s="116">
        <v>5833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4571</v>
      </c>
      <c r="X68" s="116">
        <v>4850</v>
      </c>
      <c r="Y68" s="116">
        <v>4999</v>
      </c>
      <c r="Z68" s="116">
        <v>5235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4720</v>
      </c>
      <c r="X69" s="116">
        <v>4996</v>
      </c>
      <c r="Y69" s="116">
        <v>5201</v>
      </c>
      <c r="Z69" s="116">
        <v>5465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6010</v>
      </c>
      <c r="X70" s="116">
        <v>5981</v>
      </c>
      <c r="Y70" s="116">
        <v>5782</v>
      </c>
      <c r="Z70" s="116">
        <v>5713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6552</v>
      </c>
      <c r="X71" s="116">
        <v>6851</v>
      </c>
      <c r="Y71" s="116">
        <v>7049</v>
      </c>
      <c r="Z71" s="116">
        <v>7182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5913</v>
      </c>
      <c r="X72" s="116">
        <v>6203</v>
      </c>
      <c r="Y72" s="116">
        <v>6220</v>
      </c>
      <c r="Z72" s="116">
        <v>6360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5472</v>
      </c>
      <c r="X73" s="116">
        <v>5620</v>
      </c>
      <c r="Y73" s="116">
        <v>5613</v>
      </c>
      <c r="Z73" s="116">
        <v>5845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4086</v>
      </c>
      <c r="X74" s="116">
        <v>4221</v>
      </c>
      <c r="Y74" s="116">
        <v>4328</v>
      </c>
      <c r="Z74" s="116">
        <v>4612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2109</v>
      </c>
      <c r="X75" s="116">
        <v>2179</v>
      </c>
      <c r="Y75" s="116">
        <v>2163</v>
      </c>
      <c r="Z75" s="116">
        <v>2353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800</v>
      </c>
      <c r="X76" s="116">
        <v>893</v>
      </c>
      <c r="Y76" s="116">
        <v>972</v>
      </c>
      <c r="Z76" s="116">
        <v>1065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426</v>
      </c>
      <c r="X77" s="116">
        <v>420</v>
      </c>
      <c r="Y77" s="116">
        <v>451</v>
      </c>
      <c r="Z77" s="116">
        <v>434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235</v>
      </c>
      <c r="X78" s="116">
        <v>241</v>
      </c>
      <c r="Y78" s="116">
        <v>261</v>
      </c>
      <c r="Z78" s="116">
        <v>252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223</v>
      </c>
      <c r="X79" s="116">
        <v>202</v>
      </c>
      <c r="Y79" s="116">
        <v>251</v>
      </c>
      <c r="Z79" s="116">
        <v>208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56331</v>
      </c>
      <c r="X80" s="116">
        <v>58729</v>
      </c>
      <c r="Y80" s="116">
        <v>59832</v>
      </c>
      <c r="Z80" s="116">
        <v>61972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Mornington Peninsula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6137</v>
      </c>
      <c r="X83" s="116">
        <v>6439</v>
      </c>
      <c r="Y83" s="116">
        <v>6670</v>
      </c>
      <c r="Z83" s="116">
        <v>6751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4939</v>
      </c>
      <c r="X84" s="116">
        <v>4967</v>
      </c>
      <c r="Y84" s="116">
        <v>5142</v>
      </c>
      <c r="Z84" s="116">
        <v>5258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119,986</v>
      </c>
      <c r="D85" s="100">
        <f t="shared" ref="D85:D90" si="4">AD4</f>
        <v>2.1670455803339594E-2</v>
      </c>
      <c r="E85" s="101">
        <f t="shared" ref="E85:E90" si="5">AD4</f>
        <v>2.1670455803339594E-2</v>
      </c>
      <c r="F85" s="100">
        <f t="shared" ref="F85:F90" si="6">AF4</f>
        <v>9.1416824334157987E-2</v>
      </c>
      <c r="G85" s="101">
        <f t="shared" ref="G85:G90" si="7">AF4</f>
        <v>9.1416824334157987E-2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7824</v>
      </c>
      <c r="X85" s="116">
        <v>8089</v>
      </c>
      <c r="Y85" s="116">
        <v>8441</v>
      </c>
      <c r="Z85" s="116">
        <v>8563</v>
      </c>
    </row>
    <row r="86" spans="1:30" ht="15" customHeight="1" x14ac:dyDescent="0.25">
      <c r="A86" s="102" t="s">
        <v>4</v>
      </c>
      <c r="B86" s="51"/>
      <c r="C86" s="61" t="str">
        <f t="shared" si="3"/>
        <v>58,017</v>
      </c>
      <c r="D86" s="100">
        <f t="shared" si="4"/>
        <v>7.0822267354058166E-3</v>
      </c>
      <c r="E86" s="101">
        <f t="shared" si="5"/>
        <v>7.0822267354058166E-3</v>
      </c>
      <c r="F86" s="100">
        <f t="shared" si="6"/>
        <v>7.0681159687747908E-2</v>
      </c>
      <c r="G86" s="101">
        <f t="shared" si="7"/>
        <v>7.0681159687747908E-2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2240</v>
      </c>
      <c r="X86" s="116">
        <v>2327</v>
      </c>
      <c r="Y86" s="116">
        <v>2407</v>
      </c>
      <c r="Z86" s="116">
        <v>2548</v>
      </c>
    </row>
    <row r="87" spans="1:30" ht="15" customHeight="1" x14ac:dyDescent="0.25">
      <c r="A87" s="102" t="s">
        <v>5</v>
      </c>
      <c r="B87" s="51"/>
      <c r="C87" s="61" t="str">
        <f t="shared" si="3"/>
        <v>61,969</v>
      </c>
      <c r="D87" s="100">
        <f t="shared" si="4"/>
        <v>3.5716673352052419E-2</v>
      </c>
      <c r="E87" s="101">
        <f t="shared" si="5"/>
        <v>3.5716673352052419E-2</v>
      </c>
      <c r="F87" s="100">
        <f t="shared" si="6"/>
        <v>0.1115715080091122</v>
      </c>
      <c r="G87" s="101">
        <f t="shared" si="7"/>
        <v>0.1115715080091122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1517</v>
      </c>
      <c r="X87" s="116">
        <v>1518</v>
      </c>
      <c r="Y87" s="116">
        <v>1503</v>
      </c>
      <c r="Z87" s="116">
        <v>1474</v>
      </c>
    </row>
    <row r="88" spans="1:30" ht="15" customHeight="1" x14ac:dyDescent="0.25">
      <c r="A88" s="51" t="s">
        <v>6</v>
      </c>
      <c r="B88" s="51"/>
      <c r="C88" s="61" t="str">
        <f t="shared" si="3"/>
        <v>86,424</v>
      </c>
      <c r="D88" s="100">
        <f t="shared" si="4"/>
        <v>1.2429272635685162E-2</v>
      </c>
      <c r="E88" s="101">
        <f t="shared" si="5"/>
        <v>1.2429272635685162E-2</v>
      </c>
      <c r="F88" s="100">
        <f t="shared" si="6"/>
        <v>7.5313234873275237E-2</v>
      </c>
      <c r="G88" s="101">
        <f t="shared" si="7"/>
        <v>7.5313234873275237E-2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2323</v>
      </c>
      <c r="X88" s="116">
        <v>2424</v>
      </c>
      <c r="Y88" s="116">
        <v>2559</v>
      </c>
      <c r="Z88" s="116">
        <v>2554</v>
      </c>
    </row>
    <row r="89" spans="1:30" ht="15" customHeight="1" x14ac:dyDescent="0.25">
      <c r="A89" s="51" t="s">
        <v>102</v>
      </c>
      <c r="B89" s="51"/>
      <c r="C89" s="61" t="str">
        <f t="shared" si="3"/>
        <v>$40,912</v>
      </c>
      <c r="D89" s="100">
        <f t="shared" si="4"/>
        <v>5.8019470941095275E-3</v>
      </c>
      <c r="E89" s="101">
        <f t="shared" si="5"/>
        <v>5.8019470941095275E-3</v>
      </c>
      <c r="F89" s="100">
        <f t="shared" si="6"/>
        <v>0.11297640937248454</v>
      </c>
      <c r="G89" s="101">
        <f t="shared" si="7"/>
        <v>0.11297640937248454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2180</v>
      </c>
      <c r="X89" s="116">
        <v>2194</v>
      </c>
      <c r="Y89" s="116">
        <v>2248</v>
      </c>
      <c r="Z89" s="116">
        <v>2293</v>
      </c>
    </row>
    <row r="90" spans="1:30" ht="15" customHeight="1" x14ac:dyDescent="0.25">
      <c r="A90" s="51" t="s">
        <v>7</v>
      </c>
      <c r="B90" s="51"/>
      <c r="C90" s="61" t="str">
        <f t="shared" si="3"/>
        <v>$5,063.4 mil</v>
      </c>
      <c r="D90" s="100">
        <f t="shared" si="4"/>
        <v>4.3721302125414141E-2</v>
      </c>
      <c r="E90" s="101">
        <f t="shared" si="5"/>
        <v>4.3721302125414141E-2</v>
      </c>
      <c r="F90" s="100">
        <f t="shared" si="6"/>
        <v>0.22871083657181512</v>
      </c>
      <c r="G90" s="101">
        <f t="shared" si="7"/>
        <v>0.22871083657181512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3475</v>
      </c>
      <c r="X90" s="116">
        <v>3644</v>
      </c>
      <c r="Y90" s="116">
        <v>3890</v>
      </c>
      <c r="Z90" s="116">
        <v>3947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41233</v>
      </c>
      <c r="X91" s="116">
        <v>42206</v>
      </c>
      <c r="Y91" s="116">
        <v>42987</v>
      </c>
      <c r="Z91" s="116">
        <v>43343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3533</v>
      </c>
      <c r="X93" s="116">
        <v>3845</v>
      </c>
      <c r="Y93" s="116">
        <v>4156</v>
      </c>
      <c r="Z93" s="116">
        <v>4295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7987</v>
      </c>
      <c r="X94" s="116">
        <v>8231</v>
      </c>
      <c r="Y94" s="116">
        <v>8481</v>
      </c>
      <c r="Z94" s="116">
        <v>8784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1371</v>
      </c>
      <c r="X95" s="116">
        <v>1441</v>
      </c>
      <c r="Y95" s="116">
        <v>1505</v>
      </c>
      <c r="Z95" s="116">
        <v>1551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5598</v>
      </c>
      <c r="X96" s="116">
        <v>5910</v>
      </c>
      <c r="Y96" s="116">
        <v>6266</v>
      </c>
      <c r="Z96" s="116">
        <v>6571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6730</v>
      </c>
      <c r="X97" s="116">
        <v>7009</v>
      </c>
      <c r="Y97" s="116">
        <v>7032</v>
      </c>
      <c r="Z97" s="116">
        <v>7041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4558</v>
      </c>
      <c r="X98" s="116">
        <v>4735</v>
      </c>
      <c r="Y98" s="116">
        <v>4949</v>
      </c>
      <c r="Z98" s="116">
        <v>4907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220</v>
      </c>
      <c r="X99" s="116">
        <v>228</v>
      </c>
      <c r="Y99" s="116">
        <v>251</v>
      </c>
      <c r="Z99" s="116">
        <v>273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1657</v>
      </c>
      <c r="X100" s="116">
        <v>1745</v>
      </c>
      <c r="Y100" s="116">
        <v>1828</v>
      </c>
      <c r="Z100" s="116">
        <v>1957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40310</v>
      </c>
      <c r="X101" s="116">
        <v>41389</v>
      </c>
      <c r="Y101" s="116">
        <v>42376</v>
      </c>
      <c r="Z101" s="116">
        <v>43083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82036</v>
      </c>
      <c r="X104" s="116">
        <v>87663</v>
      </c>
      <c r="Y104" s="116">
        <v>90457</v>
      </c>
      <c r="Z104" s="116">
        <v>91920</v>
      </c>
      <c r="AB104" s="113" t="str">
        <f>TEXT(Z104,"###,###")</f>
        <v>91,920</v>
      </c>
      <c r="AD104" s="134">
        <f>Z104/($Z$4)*100</f>
        <v>76.608937709399427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16852</v>
      </c>
      <c r="X105" s="116">
        <v>17104</v>
      </c>
      <c r="Y105" s="116">
        <v>17027</v>
      </c>
      <c r="Z105" s="116">
        <v>18359</v>
      </c>
      <c r="AB105" s="113" t="str">
        <f>TEXT(Z105,"###,###")</f>
        <v>18,359</v>
      </c>
      <c r="AD105" s="134">
        <f>Z105/($Z$4)*100</f>
        <v>15.3009517777074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98888</v>
      </c>
      <c r="X106" s="124">
        <v>104767</v>
      </c>
      <c r="Y106" s="124">
        <v>107484</v>
      </c>
      <c r="Z106" s="124">
        <v>110279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20114</v>
      </c>
      <c r="X108" s="116">
        <v>21757</v>
      </c>
      <c r="Y108" s="116">
        <v>25167</v>
      </c>
      <c r="Z108" s="116">
        <v>23382</v>
      </c>
      <c r="AB108" s="113" t="str">
        <f>TEXT(Z108,"###,###")</f>
        <v>23,382</v>
      </c>
      <c r="AD108" s="134">
        <f>Z108/($Z$4)*100</f>
        <v>19.487273515243444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18171</v>
      </c>
      <c r="X109" s="116">
        <v>19430</v>
      </c>
      <c r="Y109" s="116">
        <v>19139</v>
      </c>
      <c r="Z109" s="116">
        <v>19561</v>
      </c>
      <c r="AB109" s="113" t="str">
        <f>TEXT(Z109,"###,###")</f>
        <v>19,561</v>
      </c>
      <c r="AD109" s="134">
        <f>Z109/($Z$4)*100</f>
        <v>16.302735319120565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22387</v>
      </c>
      <c r="X110" s="116">
        <v>23798</v>
      </c>
      <c r="Y110" s="116">
        <v>22863</v>
      </c>
      <c r="Z110" s="116">
        <v>25581</v>
      </c>
      <c r="AB110" s="113" t="str">
        <f>TEXT(Z110,"###,###")</f>
        <v>25,581</v>
      </c>
      <c r="AD110" s="134">
        <f>Z110/($Z$4)*100</f>
        <v>21.319987331855383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38216</v>
      </c>
      <c r="X111" s="116">
        <v>39782</v>
      </c>
      <c r="Y111" s="116">
        <v>40315</v>
      </c>
      <c r="Z111" s="116">
        <v>41748</v>
      </c>
      <c r="AB111" s="113" t="str">
        <f>TEXT(Z111,"###,###")</f>
        <v>41,748</v>
      </c>
      <c r="AD111" s="134">
        <f>Z111/($Z$4)*100</f>
        <v>34.794059306919138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110625</v>
      </c>
      <c r="X112" s="116">
        <v>114998</v>
      </c>
      <c r="Y112" s="116">
        <v>117441</v>
      </c>
      <c r="Z112" s="116">
        <v>119982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44.43</v>
      </c>
      <c r="W118" s="135">
        <v>44.55</v>
      </c>
      <c r="X118" s="135">
        <v>43.52</v>
      </c>
      <c r="Y118" s="135">
        <v>43.5</v>
      </c>
      <c r="Z118" s="135">
        <v>43.44</v>
      </c>
      <c r="AB118" s="113" t="str">
        <f>TEXT(Z118,"##.0")</f>
        <v>43.4</v>
      </c>
    </row>
    <row r="120" spans="19:32" x14ac:dyDescent="0.25">
      <c r="S120" s="105" t="s">
        <v>104</v>
      </c>
      <c r="T120" s="116"/>
      <c r="U120" s="116"/>
      <c r="V120" s="116">
        <v>66273</v>
      </c>
      <c r="W120" s="116">
        <v>67290</v>
      </c>
      <c r="X120" s="116">
        <v>68840</v>
      </c>
      <c r="Y120" s="116">
        <v>70583</v>
      </c>
      <c r="Z120" s="116">
        <v>71423</v>
      </c>
      <c r="AB120" s="113" t="str">
        <f>TEXT(Z120,"###,###")</f>
        <v>71,423</v>
      </c>
    </row>
    <row r="121" spans="19:32" x14ac:dyDescent="0.25">
      <c r="S121" s="105" t="s">
        <v>105</v>
      </c>
      <c r="T121" s="116"/>
      <c r="U121" s="116"/>
      <c r="V121" s="116">
        <v>8375</v>
      </c>
      <c r="W121" s="116">
        <v>8431</v>
      </c>
      <c r="X121" s="116">
        <v>8638</v>
      </c>
      <c r="Y121" s="116">
        <v>8630</v>
      </c>
      <c r="Z121" s="116">
        <v>8662</v>
      </c>
      <c r="AB121" s="113" t="str">
        <f>TEXT(Z121,"###,###")</f>
        <v>8,662</v>
      </c>
    </row>
    <row r="122" spans="19:32" x14ac:dyDescent="0.25">
      <c r="S122" s="105" t="s">
        <v>106</v>
      </c>
      <c r="T122" s="116"/>
      <c r="U122" s="116"/>
      <c r="V122" s="116">
        <v>5721</v>
      </c>
      <c r="W122" s="116">
        <v>5824</v>
      </c>
      <c r="X122" s="116">
        <v>6117</v>
      </c>
      <c r="Y122" s="116">
        <v>6155</v>
      </c>
      <c r="Z122" s="116">
        <v>6338</v>
      </c>
      <c r="AB122" s="113" t="str">
        <f>TEXT(Z122,"###,###")</f>
        <v>6,338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71994</v>
      </c>
      <c r="W124" s="116">
        <v>73114</v>
      </c>
      <c r="X124" s="116">
        <v>74957</v>
      </c>
      <c r="Y124" s="116">
        <v>76738</v>
      </c>
      <c r="Z124" s="116">
        <v>77761</v>
      </c>
      <c r="AB124" s="113" t="str">
        <f>TEXT(Z124,"###,###")</f>
        <v>77,761</v>
      </c>
      <c r="AD124" s="131">
        <f>Z124/$Z$7*100</f>
        <v>89.976164028510595</v>
      </c>
    </row>
    <row r="125" spans="19:32" x14ac:dyDescent="0.25">
      <c r="S125" s="105" t="s">
        <v>108</v>
      </c>
      <c r="T125" s="116"/>
      <c r="U125" s="116"/>
      <c r="V125" s="116">
        <v>14096</v>
      </c>
      <c r="W125" s="116">
        <v>14255</v>
      </c>
      <c r="X125" s="116">
        <v>14755</v>
      </c>
      <c r="Y125" s="116">
        <v>14785</v>
      </c>
      <c r="Z125" s="116">
        <v>15000</v>
      </c>
      <c r="AB125" s="113" t="str">
        <f>TEXT(Z125,"###,###")</f>
        <v>15,000</v>
      </c>
      <c r="AD125" s="131">
        <f>Z125/$Z$7*100</f>
        <v>17.356289919466814</v>
      </c>
    </row>
    <row r="127" spans="19:32" x14ac:dyDescent="0.25">
      <c r="S127" s="105" t="s">
        <v>109</v>
      </c>
      <c r="T127" s="116"/>
      <c r="U127" s="116"/>
      <c r="V127" s="116">
        <v>40895</v>
      </c>
      <c r="W127" s="116">
        <v>41233</v>
      </c>
      <c r="X127" s="116">
        <v>42206</v>
      </c>
      <c r="Y127" s="116">
        <v>42987</v>
      </c>
      <c r="Z127" s="116">
        <v>43342</v>
      </c>
      <c r="AB127" s="113" t="str">
        <f>TEXT(Z127,"###,###")</f>
        <v>43,342</v>
      </c>
      <c r="AD127" s="131">
        <f>Z127/$Z$7*100</f>
        <v>50.150421179302043</v>
      </c>
    </row>
    <row r="128" spans="19:32" x14ac:dyDescent="0.25">
      <c r="S128" s="105" t="s">
        <v>110</v>
      </c>
      <c r="T128" s="116"/>
      <c r="U128" s="116"/>
      <c r="V128" s="116">
        <v>39476</v>
      </c>
      <c r="W128" s="116">
        <v>40310</v>
      </c>
      <c r="X128" s="116">
        <v>41389</v>
      </c>
      <c r="Y128" s="116">
        <v>42376</v>
      </c>
      <c r="Z128" s="116">
        <v>43085</v>
      </c>
      <c r="AB128" s="113" t="str">
        <f>TEXT(Z128,"###,###")</f>
        <v>43,085</v>
      </c>
      <c r="AD128" s="131">
        <f>Z128/$Z$7*100</f>
        <v>49.853050078681846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3E70456-8272-41BF-9276-9DE2E524E6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F0312B35-5A59-488B-BD89-E13D7B6B2D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A837606C-5B5C-4BC2-8320-CA8C929D91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C58DB4D5-011E-4202-9208-DA17D3F043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6A17F-1A47-4834-A81E-9EB8444CE266}">
  <sheetPr codeName="Sheet11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Mount Alexander</v>
      </c>
      <c r="T1" s="103"/>
      <c r="U1" s="103"/>
      <c r="V1" s="103"/>
      <c r="W1" s="103"/>
      <c r="X1" s="103"/>
      <c r="Y1" s="104" t="str">
        <f>Y3</f>
        <v>8.54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169</v>
      </c>
      <c r="Y3" s="109" t="s">
        <v>259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8.54 Mount Alexander,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12339</v>
      </c>
      <c r="W4" s="112">
        <v>12210</v>
      </c>
      <c r="X4" s="112">
        <v>12842</v>
      </c>
      <c r="Y4" s="112">
        <v>13608</v>
      </c>
      <c r="Z4" s="112">
        <v>13743</v>
      </c>
      <c r="AB4" s="113" t="str">
        <f>TEXT(Z4,"###,###")</f>
        <v>13,743</v>
      </c>
      <c r="AD4" s="114">
        <f>Z4/Y4-1</f>
        <v>9.9206349206348854E-3</v>
      </c>
      <c r="AF4" s="114">
        <f>Z4/V4-1</f>
        <v>0.11378555798687096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6107</v>
      </c>
      <c r="W5" s="112">
        <v>5942</v>
      </c>
      <c r="X5" s="112">
        <v>6199</v>
      </c>
      <c r="Y5" s="112">
        <v>6692</v>
      </c>
      <c r="Z5" s="112">
        <v>6703</v>
      </c>
      <c r="AB5" s="113" t="str">
        <f>TEXT(Z5,"###,###")</f>
        <v>6,703</v>
      </c>
      <c r="AD5" s="114">
        <f t="shared" ref="AD5:AD9" si="0">Z5/Y5-1</f>
        <v>1.6437537358040544E-3</v>
      </c>
      <c r="AF5" s="114">
        <f t="shared" ref="AF5:AF9" si="1">Z5/V5-1</f>
        <v>9.7592926150319226E-2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6234</v>
      </c>
      <c r="W6" s="112">
        <v>6269</v>
      </c>
      <c r="X6" s="112">
        <v>6643</v>
      </c>
      <c r="Y6" s="112">
        <v>6913</v>
      </c>
      <c r="Z6" s="112">
        <v>7043</v>
      </c>
      <c r="AB6" s="113" t="str">
        <f>TEXT(Z6,"###,###")</f>
        <v>7,043</v>
      </c>
      <c r="AD6" s="114">
        <f t="shared" si="0"/>
        <v>1.8805149717922687E-2</v>
      </c>
      <c r="AF6" s="114">
        <f t="shared" si="1"/>
        <v>0.12977221687520046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8692</v>
      </c>
      <c r="W7" s="112">
        <v>8717</v>
      </c>
      <c r="X7" s="112">
        <v>9095</v>
      </c>
      <c r="Y7" s="112">
        <v>9608</v>
      </c>
      <c r="Z7" s="112">
        <v>9549</v>
      </c>
      <c r="AB7" s="113" t="str">
        <f>TEXT(Z7,"###,###")</f>
        <v>9,549</v>
      </c>
      <c r="AD7" s="114">
        <f t="shared" si="0"/>
        <v>-6.1407160699417096E-3</v>
      </c>
      <c r="AF7" s="114">
        <f t="shared" si="1"/>
        <v>9.8596410492406861E-2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13,743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9,549</v>
      </c>
      <c r="P8" s="71"/>
      <c r="S8" s="111" t="s">
        <v>87</v>
      </c>
      <c r="T8" s="112"/>
      <c r="U8" s="112"/>
      <c r="V8" s="112">
        <v>34245</v>
      </c>
      <c r="W8" s="112">
        <v>35991.5</v>
      </c>
      <c r="X8" s="112">
        <v>35218.620000000003</v>
      </c>
      <c r="Y8" s="112">
        <v>36310.74</v>
      </c>
      <c r="Z8" s="112">
        <v>37983.5</v>
      </c>
      <c r="AB8" s="113" t="str">
        <f>TEXT(Z8,"$###,###")</f>
        <v>$37,984</v>
      </c>
      <c r="AD8" s="114">
        <f t="shared" si="0"/>
        <v>4.6067912689193413E-2</v>
      </c>
      <c r="AF8" s="114">
        <f t="shared" si="1"/>
        <v>0.10916922178420196</v>
      </c>
    </row>
    <row r="9" spans="1:32" x14ac:dyDescent="0.25">
      <c r="A9" s="32" t="s">
        <v>15</v>
      </c>
      <c r="B9" s="75"/>
      <c r="C9" s="76"/>
      <c r="D9" s="77">
        <f>AD104</f>
        <v>65.626136942443424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50.036653052675675</v>
      </c>
      <c r="P9" s="78" t="s">
        <v>88</v>
      </c>
      <c r="S9" s="111" t="s">
        <v>7</v>
      </c>
      <c r="T9" s="112"/>
      <c r="U9" s="112"/>
      <c r="V9" s="112">
        <v>370051168</v>
      </c>
      <c r="W9" s="112">
        <v>385895797</v>
      </c>
      <c r="X9" s="112">
        <v>419589749</v>
      </c>
      <c r="Y9" s="112">
        <v>463426524</v>
      </c>
      <c r="Z9" s="112">
        <v>474462012</v>
      </c>
      <c r="AB9" s="113" t="str">
        <f>TEXT(Z9/1000000,"$#,###.0")&amp;" mil"</f>
        <v>$474.5 mil</v>
      </c>
      <c r="AD9" s="114">
        <f t="shared" si="0"/>
        <v>2.3812810507151783E-2</v>
      </c>
      <c r="AF9" s="114">
        <f t="shared" si="1"/>
        <v>0.28215245087403695</v>
      </c>
    </row>
    <row r="10" spans="1:32" x14ac:dyDescent="0.25">
      <c r="A10" s="32" t="s">
        <v>18</v>
      </c>
      <c r="B10" s="75"/>
      <c r="C10" s="76"/>
      <c r="D10" s="77">
        <f>AD105</f>
        <v>23.932183657134544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49.942402345795372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86.281285998533875</v>
      </c>
      <c r="P11" s="78" t="s">
        <v>88</v>
      </c>
      <c r="S11" s="111" t="s">
        <v>30</v>
      </c>
      <c r="T11" s="116"/>
      <c r="U11" s="116"/>
      <c r="V11" s="116">
        <v>10239</v>
      </c>
      <c r="W11" s="116">
        <v>10115</v>
      </c>
      <c r="X11" s="116">
        <v>10590</v>
      </c>
      <c r="Y11" s="116">
        <v>11158</v>
      </c>
      <c r="Z11" s="116">
        <v>11312</v>
      </c>
    </row>
    <row r="12" spans="1:32" ht="28.5" customHeight="1" x14ac:dyDescent="0.25">
      <c r="A12" s="32" t="s">
        <v>20</v>
      </c>
      <c r="B12" s="76"/>
      <c r="C12" s="76"/>
      <c r="D12" s="77">
        <f>AD108</f>
        <v>19.930146256275922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25.479107759974866</v>
      </c>
      <c r="P12" s="78" t="s">
        <v>88</v>
      </c>
      <c r="S12" s="111" t="s">
        <v>31</v>
      </c>
      <c r="T12" s="116"/>
      <c r="U12" s="116"/>
      <c r="V12" s="116">
        <v>2102</v>
      </c>
      <c r="W12" s="116">
        <v>2097</v>
      </c>
      <c r="X12" s="116">
        <v>2252</v>
      </c>
      <c r="Y12" s="116">
        <v>2447</v>
      </c>
      <c r="Z12" s="116">
        <v>2430</v>
      </c>
    </row>
    <row r="13" spans="1:32" ht="15" customHeight="1" x14ac:dyDescent="0.25">
      <c r="A13" s="32" t="s">
        <v>21</v>
      </c>
      <c r="B13" s="76"/>
      <c r="C13" s="76"/>
      <c r="D13" s="77">
        <f>AD109</f>
        <v>14.989449174125008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45.8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21.982099978170705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17.052477217974232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32.605690169540857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82.947522782025757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380</v>
      </c>
      <c r="Z15" s="116">
        <v>428</v>
      </c>
      <c r="AB15" s="121">
        <f t="shared" ref="AB15:AB34" si="2">IF(Z15="np",0,Z15/$Z$34)</f>
        <v>3.1147660286733134E-2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111</v>
      </c>
      <c r="Z16" s="116">
        <v>109</v>
      </c>
      <c r="AB16" s="121">
        <f t="shared" si="2"/>
        <v>7.9324648861072711E-3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1081</v>
      </c>
      <c r="Z17" s="116">
        <v>1078</v>
      </c>
      <c r="AB17" s="121">
        <f t="shared" si="2"/>
        <v>7.8451349974528781E-2</v>
      </c>
    </row>
    <row r="18" spans="1:28" x14ac:dyDescent="0.25">
      <c r="A18" s="67" t="str">
        <f>$S$1&amp;" ("&amp;$V$2&amp;" to "&amp;$Z$2&amp;")"</f>
        <v>Mount Alexander (2014-15 to 2018-19)</v>
      </c>
      <c r="B18" s="67"/>
      <c r="C18" s="67"/>
      <c r="D18" s="67"/>
      <c r="E18" s="67"/>
      <c r="F18" s="67"/>
      <c r="G18" s="67" t="str">
        <f>$S$1&amp;" ("&amp;$V$2&amp;" to "&amp;$Z$2&amp;")"</f>
        <v>Mount Alexander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69</v>
      </c>
      <c r="Z18" s="116">
        <v>77</v>
      </c>
      <c r="AB18" s="121">
        <f t="shared" si="2"/>
        <v>5.6036678553234845E-3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911</v>
      </c>
      <c r="Z19" s="116">
        <v>875</v>
      </c>
      <c r="AB19" s="121">
        <f t="shared" si="2"/>
        <v>6.3678043810494148E-2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276</v>
      </c>
      <c r="Z20" s="116">
        <v>242</v>
      </c>
      <c r="AB20" s="121">
        <f t="shared" si="2"/>
        <v>1.7611527545302381E-2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1164</v>
      </c>
      <c r="Z21" s="116">
        <v>1116</v>
      </c>
      <c r="AB21" s="121">
        <f t="shared" si="2"/>
        <v>8.1216796448584525E-2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720</v>
      </c>
      <c r="Z22" s="116">
        <v>723</v>
      </c>
      <c r="AB22" s="121">
        <f t="shared" si="2"/>
        <v>5.2616257914271158E-2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337</v>
      </c>
      <c r="Z23" s="116">
        <v>344</v>
      </c>
      <c r="AB23" s="121">
        <f t="shared" si="2"/>
        <v>2.5034568080925697E-2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238</v>
      </c>
      <c r="Z24" s="116">
        <v>276</v>
      </c>
      <c r="AB24" s="121">
        <f t="shared" si="2"/>
        <v>2.0085874390510152E-2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359</v>
      </c>
      <c r="Z25" s="116">
        <v>369</v>
      </c>
      <c r="AB25" s="121">
        <f t="shared" si="2"/>
        <v>2.685394076122553E-2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163</v>
      </c>
      <c r="Z26" s="116">
        <v>164</v>
      </c>
      <c r="AB26" s="121">
        <f t="shared" si="2"/>
        <v>1.1935084782766902E-2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901</v>
      </c>
      <c r="Z27" s="116">
        <v>897</v>
      </c>
      <c r="AB27" s="121">
        <f t="shared" si="2"/>
        <v>6.5279091769157999E-2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845</v>
      </c>
      <c r="Z28" s="116">
        <v>855</v>
      </c>
      <c r="AB28" s="121">
        <f t="shared" si="2"/>
        <v>6.2222545666254278E-2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886</v>
      </c>
      <c r="Z29" s="116">
        <v>1402</v>
      </c>
      <c r="AB29" s="121">
        <f t="shared" si="2"/>
        <v>0.10203041991121461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1471</v>
      </c>
      <c r="Z30" s="116">
        <v>1117</v>
      </c>
      <c r="AB30" s="121">
        <f t="shared" si="2"/>
        <v>8.1289571355796522E-2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1903</v>
      </c>
      <c r="Z31" s="116">
        <v>1959</v>
      </c>
      <c r="AB31" s="121">
        <f t="shared" si="2"/>
        <v>0.14256604322829489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480</v>
      </c>
      <c r="Z32" s="116">
        <v>542</v>
      </c>
      <c r="AB32" s="121">
        <f t="shared" si="2"/>
        <v>3.9443999708900369E-2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399</v>
      </c>
      <c r="Z33" s="116">
        <v>423</v>
      </c>
      <c r="AB33" s="121">
        <f t="shared" si="2"/>
        <v>3.0783785750673167E-2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13608</v>
      </c>
      <c r="Z34" s="124">
        <v>13741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7919</v>
      </c>
      <c r="AB37" s="136">
        <f>Z37/Z40*100</f>
        <v>82.947522782025757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1628</v>
      </c>
      <c r="AB38" s="136">
        <f>Z38/Z40*100</f>
        <v>17.052477217974232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9547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5</v>
      </c>
      <c r="Y44" s="116">
        <v>0</v>
      </c>
      <c r="Z44" s="116">
        <v>5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93</v>
      </c>
      <c r="X45" s="116">
        <v>115</v>
      </c>
      <c r="Y45" s="116">
        <v>142</v>
      </c>
      <c r="Z45" s="116">
        <v>111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285</v>
      </c>
      <c r="X46" s="116">
        <v>312</v>
      </c>
      <c r="Y46" s="116">
        <v>351</v>
      </c>
      <c r="Z46" s="116">
        <v>342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469</v>
      </c>
      <c r="X47" s="116">
        <v>427</v>
      </c>
      <c r="Y47" s="116">
        <v>464</v>
      </c>
      <c r="Z47" s="116">
        <v>499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454</v>
      </c>
      <c r="X48" s="116">
        <v>486</v>
      </c>
      <c r="Y48" s="116">
        <v>511</v>
      </c>
      <c r="Z48" s="116">
        <v>499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Mount Alexander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471</v>
      </c>
      <c r="X49" s="116">
        <v>456</v>
      </c>
      <c r="Y49" s="116">
        <v>459</v>
      </c>
      <c r="Z49" s="116">
        <v>488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502</v>
      </c>
      <c r="X50" s="116">
        <v>501</v>
      </c>
      <c r="Y50" s="116">
        <v>542</v>
      </c>
      <c r="Z50" s="116">
        <v>585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624</v>
      </c>
      <c r="X51" s="116">
        <v>584</v>
      </c>
      <c r="Y51" s="116">
        <v>613</v>
      </c>
      <c r="Z51" s="116">
        <v>646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633</v>
      </c>
      <c r="X52" s="116">
        <v>689</v>
      </c>
      <c r="Y52" s="116">
        <v>746</v>
      </c>
      <c r="Z52" s="116">
        <v>755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651</v>
      </c>
      <c r="X53" s="116">
        <v>697</v>
      </c>
      <c r="Y53" s="116">
        <v>726</v>
      </c>
      <c r="Z53" s="116">
        <v>669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660</v>
      </c>
      <c r="X54" s="116">
        <v>665</v>
      </c>
      <c r="Y54" s="116">
        <v>751</v>
      </c>
      <c r="Z54" s="116">
        <v>681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619</v>
      </c>
      <c r="X55" s="116">
        <v>671</v>
      </c>
      <c r="Y55" s="116">
        <v>712</v>
      </c>
      <c r="Z55" s="116">
        <v>730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275</v>
      </c>
      <c r="X56" s="116">
        <v>342</v>
      </c>
      <c r="Y56" s="116">
        <v>387</v>
      </c>
      <c r="Z56" s="116">
        <v>394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109</v>
      </c>
      <c r="X57" s="116">
        <v>148</v>
      </c>
      <c r="Y57" s="116">
        <v>171</v>
      </c>
      <c r="Z57" s="116">
        <v>194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59</v>
      </c>
      <c r="X58" s="116">
        <v>64</v>
      </c>
      <c r="Y58" s="116">
        <v>58</v>
      </c>
      <c r="Z58" s="116">
        <v>49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22</v>
      </c>
      <c r="X59" s="116">
        <v>25</v>
      </c>
      <c r="Y59" s="116">
        <v>28</v>
      </c>
      <c r="Z59" s="116">
        <v>28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12</v>
      </c>
      <c r="X60" s="116">
        <v>13</v>
      </c>
      <c r="Y60" s="116">
        <v>24</v>
      </c>
      <c r="Z60" s="116">
        <v>21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5936</v>
      </c>
      <c r="X61" s="116">
        <v>6199</v>
      </c>
      <c r="Y61" s="116">
        <v>6693</v>
      </c>
      <c r="Z61" s="116">
        <v>6705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Mount Alexander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97</v>
      </c>
      <c r="X64" s="116">
        <v>116</v>
      </c>
      <c r="Y64" s="116">
        <v>144</v>
      </c>
      <c r="Z64" s="116">
        <v>134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318</v>
      </c>
      <c r="X65" s="116">
        <v>302</v>
      </c>
      <c r="Y65" s="116">
        <v>325</v>
      </c>
      <c r="Z65" s="116">
        <v>328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418</v>
      </c>
      <c r="X66" s="116">
        <v>435</v>
      </c>
      <c r="Y66" s="116">
        <v>473</v>
      </c>
      <c r="Z66" s="116">
        <v>455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482</v>
      </c>
      <c r="X67" s="116">
        <v>518</v>
      </c>
      <c r="Y67" s="116">
        <v>465</v>
      </c>
      <c r="Z67" s="116">
        <v>475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440</v>
      </c>
      <c r="X68" s="116">
        <v>462</v>
      </c>
      <c r="Y68" s="116">
        <v>470</v>
      </c>
      <c r="Z68" s="116">
        <v>481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544</v>
      </c>
      <c r="X69" s="116">
        <v>564</v>
      </c>
      <c r="Y69" s="116">
        <v>566</v>
      </c>
      <c r="Z69" s="116">
        <v>612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706</v>
      </c>
      <c r="X70" s="116">
        <v>745</v>
      </c>
      <c r="Y70" s="116">
        <v>737</v>
      </c>
      <c r="Z70" s="116">
        <v>716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747</v>
      </c>
      <c r="X71" s="116">
        <v>863</v>
      </c>
      <c r="Y71" s="116">
        <v>865</v>
      </c>
      <c r="Z71" s="116">
        <v>896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826</v>
      </c>
      <c r="X72" s="116">
        <v>785</v>
      </c>
      <c r="Y72" s="116">
        <v>847</v>
      </c>
      <c r="Z72" s="116">
        <v>838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688</v>
      </c>
      <c r="X73" s="116">
        <v>790</v>
      </c>
      <c r="Y73" s="116">
        <v>866</v>
      </c>
      <c r="Z73" s="116">
        <v>862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605</v>
      </c>
      <c r="X74" s="116">
        <v>595</v>
      </c>
      <c r="Y74" s="116">
        <v>609</v>
      </c>
      <c r="Z74" s="116">
        <v>624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255</v>
      </c>
      <c r="X75" s="116">
        <v>289</v>
      </c>
      <c r="Y75" s="116">
        <v>327</v>
      </c>
      <c r="Z75" s="116">
        <v>397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72</v>
      </c>
      <c r="X76" s="116">
        <v>96</v>
      </c>
      <c r="Y76" s="116">
        <v>113</v>
      </c>
      <c r="Z76" s="116">
        <v>119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49</v>
      </c>
      <c r="X77" s="116">
        <v>51</v>
      </c>
      <c r="Y77" s="116">
        <v>57</v>
      </c>
      <c r="Z77" s="116">
        <v>58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14</v>
      </c>
      <c r="X78" s="116">
        <v>17</v>
      </c>
      <c r="Y78" s="116">
        <v>31</v>
      </c>
      <c r="Z78" s="116">
        <v>28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7</v>
      </c>
      <c r="X79" s="116">
        <v>12</v>
      </c>
      <c r="Y79" s="116">
        <v>18</v>
      </c>
      <c r="Z79" s="116">
        <v>14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6272</v>
      </c>
      <c r="X80" s="116">
        <v>6643</v>
      </c>
      <c r="Y80" s="116">
        <v>6918</v>
      </c>
      <c r="Z80" s="116">
        <v>7037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Mount Alexander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426</v>
      </c>
      <c r="X83" s="116">
        <v>442</v>
      </c>
      <c r="Y83" s="116">
        <v>496</v>
      </c>
      <c r="Z83" s="116">
        <v>491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651</v>
      </c>
      <c r="X84" s="116">
        <v>689</v>
      </c>
      <c r="Y84" s="116">
        <v>720</v>
      </c>
      <c r="Z84" s="116">
        <v>730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13,743</v>
      </c>
      <c r="D85" s="100">
        <f t="shared" ref="D85:D90" si="4">AD4</f>
        <v>9.9206349206348854E-3</v>
      </c>
      <c r="E85" s="101">
        <f t="shared" ref="E85:E90" si="5">AD4</f>
        <v>9.9206349206348854E-3</v>
      </c>
      <c r="F85" s="100">
        <f t="shared" ref="F85:F90" si="6">AF4</f>
        <v>0.11378555798687096</v>
      </c>
      <c r="G85" s="101">
        <f t="shared" ref="G85:G90" si="7">AF4</f>
        <v>0.11378555798687096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641</v>
      </c>
      <c r="X85" s="116">
        <v>665</v>
      </c>
      <c r="Y85" s="116">
        <v>713</v>
      </c>
      <c r="Z85" s="116">
        <v>721</v>
      </c>
    </row>
    <row r="86" spans="1:30" ht="15" customHeight="1" x14ac:dyDescent="0.25">
      <c r="A86" s="102" t="s">
        <v>4</v>
      </c>
      <c r="B86" s="51"/>
      <c r="C86" s="61" t="str">
        <f t="shared" si="3"/>
        <v>6,703</v>
      </c>
      <c r="D86" s="100">
        <f t="shared" si="4"/>
        <v>1.6437537358040544E-3</v>
      </c>
      <c r="E86" s="101">
        <f t="shared" si="5"/>
        <v>1.6437537358040544E-3</v>
      </c>
      <c r="F86" s="100">
        <f t="shared" si="6"/>
        <v>9.7592926150319226E-2</v>
      </c>
      <c r="G86" s="101">
        <f t="shared" si="7"/>
        <v>9.7592926150319226E-2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278</v>
      </c>
      <c r="X86" s="116">
        <v>296</v>
      </c>
      <c r="Y86" s="116">
        <v>312</v>
      </c>
      <c r="Z86" s="116">
        <v>333</v>
      </c>
    </row>
    <row r="87" spans="1:30" ht="15" customHeight="1" x14ac:dyDescent="0.25">
      <c r="A87" s="102" t="s">
        <v>5</v>
      </c>
      <c r="B87" s="51"/>
      <c r="C87" s="61" t="str">
        <f t="shared" si="3"/>
        <v>7,043</v>
      </c>
      <c r="D87" s="100">
        <f t="shared" si="4"/>
        <v>1.8805149717922687E-2</v>
      </c>
      <c r="E87" s="101">
        <f t="shared" si="5"/>
        <v>1.8805149717922687E-2</v>
      </c>
      <c r="F87" s="100">
        <f t="shared" si="6"/>
        <v>0.12977221687520046</v>
      </c>
      <c r="G87" s="101">
        <f t="shared" si="7"/>
        <v>0.12977221687520046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159</v>
      </c>
      <c r="X87" s="116">
        <v>158</v>
      </c>
      <c r="Y87" s="116">
        <v>158</v>
      </c>
      <c r="Z87" s="116">
        <v>169</v>
      </c>
    </row>
    <row r="88" spans="1:30" ht="15" customHeight="1" x14ac:dyDescent="0.25">
      <c r="A88" s="51" t="s">
        <v>6</v>
      </c>
      <c r="B88" s="51"/>
      <c r="C88" s="61" t="str">
        <f t="shared" si="3"/>
        <v>9,549</v>
      </c>
      <c r="D88" s="100">
        <f t="shared" si="4"/>
        <v>-6.1407160699417096E-3</v>
      </c>
      <c r="E88" s="101">
        <f t="shared" si="5"/>
        <v>-6.1407160699417096E-3</v>
      </c>
      <c r="F88" s="100">
        <f t="shared" si="6"/>
        <v>9.8596410492406861E-2</v>
      </c>
      <c r="G88" s="101">
        <f t="shared" si="7"/>
        <v>9.8596410492406861E-2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158</v>
      </c>
      <c r="X88" s="116">
        <v>165</v>
      </c>
      <c r="Y88" s="116">
        <v>180</v>
      </c>
      <c r="Z88" s="116">
        <v>171</v>
      </c>
    </row>
    <row r="89" spans="1:30" ht="15" customHeight="1" x14ac:dyDescent="0.25">
      <c r="A89" s="51" t="s">
        <v>102</v>
      </c>
      <c r="B89" s="51"/>
      <c r="C89" s="61" t="str">
        <f t="shared" si="3"/>
        <v>$37,984</v>
      </c>
      <c r="D89" s="100">
        <f t="shared" si="4"/>
        <v>4.6067912689193413E-2</v>
      </c>
      <c r="E89" s="101">
        <f t="shared" si="5"/>
        <v>4.6067912689193413E-2</v>
      </c>
      <c r="F89" s="100">
        <f t="shared" si="6"/>
        <v>0.10916922178420196</v>
      </c>
      <c r="G89" s="101">
        <f t="shared" si="7"/>
        <v>0.10916922178420196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259</v>
      </c>
      <c r="X89" s="116">
        <v>275</v>
      </c>
      <c r="Y89" s="116">
        <v>300</v>
      </c>
      <c r="Z89" s="116">
        <v>304</v>
      </c>
    </row>
    <row r="90" spans="1:30" ht="15" customHeight="1" x14ac:dyDescent="0.25">
      <c r="A90" s="51" t="s">
        <v>7</v>
      </c>
      <c r="B90" s="51"/>
      <c r="C90" s="61" t="str">
        <f t="shared" si="3"/>
        <v>$474.5 mil</v>
      </c>
      <c r="D90" s="100">
        <f t="shared" si="4"/>
        <v>2.3812810507151783E-2</v>
      </c>
      <c r="E90" s="101">
        <f t="shared" si="5"/>
        <v>2.3812810507151783E-2</v>
      </c>
      <c r="F90" s="100">
        <f t="shared" si="6"/>
        <v>0.28215245087403695</v>
      </c>
      <c r="G90" s="101">
        <f t="shared" si="7"/>
        <v>0.28215245087403695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584</v>
      </c>
      <c r="X90" s="116">
        <v>592</v>
      </c>
      <c r="Y90" s="116">
        <v>606</v>
      </c>
      <c r="Z90" s="116">
        <v>615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4350</v>
      </c>
      <c r="X91" s="116">
        <v>4540</v>
      </c>
      <c r="Y91" s="116">
        <v>4858</v>
      </c>
      <c r="Z91" s="116">
        <v>4779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315</v>
      </c>
      <c r="X93" s="116">
        <v>356</v>
      </c>
      <c r="Y93" s="116">
        <v>395</v>
      </c>
      <c r="Z93" s="116">
        <v>414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1074</v>
      </c>
      <c r="X94" s="116">
        <v>1117</v>
      </c>
      <c r="Y94" s="116">
        <v>1163</v>
      </c>
      <c r="Z94" s="116">
        <v>1175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127</v>
      </c>
      <c r="X95" s="116">
        <v>139</v>
      </c>
      <c r="Y95" s="116">
        <v>141</v>
      </c>
      <c r="Z95" s="116">
        <v>164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558</v>
      </c>
      <c r="X96" s="116">
        <v>596</v>
      </c>
      <c r="Y96" s="116">
        <v>629</v>
      </c>
      <c r="Z96" s="116">
        <v>670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551</v>
      </c>
      <c r="X97" s="116">
        <v>596</v>
      </c>
      <c r="Y97" s="116">
        <v>599</v>
      </c>
      <c r="Z97" s="116">
        <v>605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326</v>
      </c>
      <c r="X98" s="116">
        <v>323</v>
      </c>
      <c r="Y98" s="116">
        <v>344</v>
      </c>
      <c r="Z98" s="116">
        <v>361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20</v>
      </c>
      <c r="X99" s="116">
        <v>22</v>
      </c>
      <c r="Y99" s="116">
        <v>25</v>
      </c>
      <c r="Z99" s="116">
        <v>28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348</v>
      </c>
      <c r="X100" s="116">
        <v>336</v>
      </c>
      <c r="Y100" s="116">
        <v>348</v>
      </c>
      <c r="Z100" s="116">
        <v>333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4366</v>
      </c>
      <c r="X101" s="116">
        <v>4555</v>
      </c>
      <c r="Y101" s="116">
        <v>4749</v>
      </c>
      <c r="Z101" s="116">
        <v>4772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7569</v>
      </c>
      <c r="X104" s="116">
        <v>8265</v>
      </c>
      <c r="Y104" s="116">
        <v>8927</v>
      </c>
      <c r="Z104" s="116">
        <v>9019</v>
      </c>
      <c r="AB104" s="113" t="str">
        <f>TEXT(Z104,"###,###")</f>
        <v>9,019</v>
      </c>
      <c r="AD104" s="134">
        <f>Z104/($Z$4)*100</f>
        <v>65.626136942443424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2910</v>
      </c>
      <c r="X105" s="116">
        <v>3127</v>
      </c>
      <c r="Y105" s="116">
        <v>3126</v>
      </c>
      <c r="Z105" s="116">
        <v>3289</v>
      </c>
      <c r="AB105" s="113" t="str">
        <f>TEXT(Z105,"###,###")</f>
        <v>3,289</v>
      </c>
      <c r="AD105" s="134">
        <f>Z105/($Z$4)*100</f>
        <v>23.932183657134544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10479</v>
      </c>
      <c r="X106" s="124">
        <v>11392</v>
      </c>
      <c r="Y106" s="124">
        <v>12053</v>
      </c>
      <c r="Z106" s="124">
        <v>12308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2198</v>
      </c>
      <c r="X108" s="116">
        <v>2534</v>
      </c>
      <c r="Y108" s="116">
        <v>3129</v>
      </c>
      <c r="Z108" s="116">
        <v>2739</v>
      </c>
      <c r="AB108" s="113" t="str">
        <f>TEXT(Z108,"###,###")</f>
        <v>2,739</v>
      </c>
      <c r="AD108" s="134">
        <f>Z108/($Z$4)*100</f>
        <v>19.930146256275922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1809</v>
      </c>
      <c r="X109" s="116">
        <v>2016</v>
      </c>
      <c r="Y109" s="116">
        <v>2121</v>
      </c>
      <c r="Z109" s="116">
        <v>2060</v>
      </c>
      <c r="AB109" s="113" t="str">
        <f>TEXT(Z109,"###,###")</f>
        <v>2,060</v>
      </c>
      <c r="AD109" s="134">
        <f>Z109/($Z$4)*100</f>
        <v>14.989449174125008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2491</v>
      </c>
      <c r="X110" s="116">
        <v>2632</v>
      </c>
      <c r="Y110" s="116">
        <v>2590</v>
      </c>
      <c r="Z110" s="116">
        <v>3021</v>
      </c>
      <c r="AB110" s="113" t="str">
        <f>TEXT(Z110,"###,###")</f>
        <v>3,021</v>
      </c>
      <c r="AD110" s="134">
        <f>Z110/($Z$4)*100</f>
        <v>21.982099978170705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3982</v>
      </c>
      <c r="X111" s="116">
        <v>4210</v>
      </c>
      <c r="Y111" s="116">
        <v>4214</v>
      </c>
      <c r="Z111" s="116">
        <v>4481</v>
      </c>
      <c r="AB111" s="113" t="str">
        <f>TEXT(Z111,"###,###")</f>
        <v>4,481</v>
      </c>
      <c r="AD111" s="134">
        <f>Z111/($Z$4)*100</f>
        <v>32.605690169540857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12210</v>
      </c>
      <c r="X112" s="116">
        <v>12842</v>
      </c>
      <c r="Y112" s="116">
        <v>13608</v>
      </c>
      <c r="Z112" s="116">
        <v>13746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44</v>
      </c>
      <c r="W118" s="135">
        <v>46.11</v>
      </c>
      <c r="X118" s="135">
        <v>45.6</v>
      </c>
      <c r="Y118" s="135">
        <v>46</v>
      </c>
      <c r="Z118" s="135">
        <v>45.8</v>
      </c>
      <c r="AB118" s="113" t="str">
        <f>TEXT(Z118,"##.0")</f>
        <v>45.8</v>
      </c>
    </row>
    <row r="120" spans="19:32" x14ac:dyDescent="0.25">
      <c r="S120" s="105" t="s">
        <v>104</v>
      </c>
      <c r="T120" s="116"/>
      <c r="U120" s="116"/>
      <c r="V120" s="116">
        <v>6595</v>
      </c>
      <c r="W120" s="116">
        <v>6623</v>
      </c>
      <c r="X120" s="116">
        <v>6843</v>
      </c>
      <c r="Y120" s="116">
        <v>7156</v>
      </c>
      <c r="Z120" s="116">
        <v>7121</v>
      </c>
      <c r="AB120" s="113" t="str">
        <f>TEXT(Z120,"###,###")</f>
        <v>7,121</v>
      </c>
    </row>
    <row r="121" spans="19:32" x14ac:dyDescent="0.25">
      <c r="S121" s="105" t="s">
        <v>105</v>
      </c>
      <c r="T121" s="116"/>
      <c r="U121" s="116"/>
      <c r="V121" s="116">
        <v>1161</v>
      </c>
      <c r="W121" s="116">
        <v>1165</v>
      </c>
      <c r="X121" s="116">
        <v>1258</v>
      </c>
      <c r="Y121" s="116">
        <v>1374</v>
      </c>
      <c r="Z121" s="116">
        <v>1315</v>
      </c>
      <c r="AB121" s="113" t="str">
        <f>TEXT(Z121,"###,###")</f>
        <v>1,315</v>
      </c>
    </row>
    <row r="122" spans="19:32" x14ac:dyDescent="0.25">
      <c r="S122" s="105" t="s">
        <v>106</v>
      </c>
      <c r="T122" s="116"/>
      <c r="U122" s="116"/>
      <c r="V122" s="116">
        <v>940</v>
      </c>
      <c r="W122" s="116">
        <v>930</v>
      </c>
      <c r="X122" s="116">
        <v>994</v>
      </c>
      <c r="Y122" s="116">
        <v>1078</v>
      </c>
      <c r="Z122" s="116">
        <v>1118</v>
      </c>
      <c r="AB122" s="113" t="str">
        <f>TEXT(Z122,"###,###")</f>
        <v>1,118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7535</v>
      </c>
      <c r="W124" s="116">
        <v>7553</v>
      </c>
      <c r="X124" s="116">
        <v>7837</v>
      </c>
      <c r="Y124" s="116">
        <v>8234</v>
      </c>
      <c r="Z124" s="116">
        <v>8239</v>
      </c>
      <c r="AB124" s="113" t="str">
        <f>TEXT(Z124,"###,###")</f>
        <v>8,239</v>
      </c>
      <c r="AD124" s="131">
        <f>Z124/$Z$7*100</f>
        <v>86.281285998533875</v>
      </c>
    </row>
    <row r="125" spans="19:32" x14ac:dyDescent="0.25">
      <c r="S125" s="105" t="s">
        <v>108</v>
      </c>
      <c r="T125" s="116"/>
      <c r="U125" s="116"/>
      <c r="V125" s="116">
        <v>2101</v>
      </c>
      <c r="W125" s="116">
        <v>2095</v>
      </c>
      <c r="X125" s="116">
        <v>2252</v>
      </c>
      <c r="Y125" s="116">
        <v>2452</v>
      </c>
      <c r="Z125" s="116">
        <v>2433</v>
      </c>
      <c r="AB125" s="113" t="str">
        <f>TEXT(Z125,"###,###")</f>
        <v>2,433</v>
      </c>
      <c r="AD125" s="131">
        <f>Z125/$Z$7*100</f>
        <v>25.479107759974866</v>
      </c>
    </row>
    <row r="127" spans="19:32" x14ac:dyDescent="0.25">
      <c r="S127" s="105" t="s">
        <v>109</v>
      </c>
      <c r="T127" s="116"/>
      <c r="U127" s="116"/>
      <c r="V127" s="116">
        <v>4403</v>
      </c>
      <c r="W127" s="116">
        <v>4352</v>
      </c>
      <c r="X127" s="116">
        <v>4540</v>
      </c>
      <c r="Y127" s="116">
        <v>4854</v>
      </c>
      <c r="Z127" s="116">
        <v>4778</v>
      </c>
      <c r="AB127" s="113" t="str">
        <f>TEXT(Z127,"###,###")</f>
        <v>4,778</v>
      </c>
      <c r="AD127" s="131">
        <f>Z127/$Z$7*100</f>
        <v>50.036653052675675</v>
      </c>
    </row>
    <row r="128" spans="19:32" x14ac:dyDescent="0.25">
      <c r="S128" s="105" t="s">
        <v>110</v>
      </c>
      <c r="T128" s="116"/>
      <c r="U128" s="116"/>
      <c r="V128" s="116">
        <v>4289</v>
      </c>
      <c r="W128" s="116">
        <v>4363</v>
      </c>
      <c r="X128" s="116">
        <v>4555</v>
      </c>
      <c r="Y128" s="116">
        <v>4749</v>
      </c>
      <c r="Z128" s="116">
        <v>4769</v>
      </c>
      <c r="AB128" s="113" t="str">
        <f>TEXT(Z128,"###,###")</f>
        <v>4,769</v>
      </c>
      <c r="AD128" s="131">
        <f>Z128/$Z$7*100</f>
        <v>49.942402345795372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D8317A8-EA37-44A6-9DB6-3DCDEF7BFB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D78A699B-D41C-4EFF-B45E-161F84B614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CA6481F1-13C5-4B12-B539-C11586DE99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B2E0AE1D-B3EE-4DD9-8B87-7DAFA1668A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766F8-6894-4F91-9AC7-005E258B04F3}">
  <sheetPr codeName="Sheet11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Moyne</v>
      </c>
      <c r="T1" s="103"/>
      <c r="U1" s="103"/>
      <c r="V1" s="103"/>
      <c r="W1" s="103"/>
      <c r="X1" s="103"/>
      <c r="Y1" s="104" t="str">
        <f>Y3</f>
        <v>8.55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170</v>
      </c>
      <c r="Y3" s="109" t="s">
        <v>260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8.55 Moyne,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13060</v>
      </c>
      <c r="W4" s="112">
        <v>12778</v>
      </c>
      <c r="X4" s="112">
        <v>13597</v>
      </c>
      <c r="Y4" s="112">
        <v>14577</v>
      </c>
      <c r="Z4" s="112">
        <v>14832</v>
      </c>
      <c r="AB4" s="113" t="str">
        <f>TEXT(Z4,"###,###")</f>
        <v>14,832</v>
      </c>
      <c r="AD4" s="114">
        <f>Z4/Y4-1</f>
        <v>1.7493311380942567E-2</v>
      </c>
      <c r="AF4" s="114">
        <f>Z4/V4-1</f>
        <v>0.1356814701378255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6755</v>
      </c>
      <c r="W5" s="112">
        <v>6542</v>
      </c>
      <c r="X5" s="112">
        <v>6892</v>
      </c>
      <c r="Y5" s="112">
        <v>7403</v>
      </c>
      <c r="Z5" s="112">
        <v>7441</v>
      </c>
      <c r="AB5" s="113" t="str">
        <f>TEXT(Z5,"###,###")</f>
        <v>7,441</v>
      </c>
      <c r="AD5" s="114">
        <f t="shared" ref="AD5:AD9" si="0">Z5/Y5-1</f>
        <v>5.1330541672294228E-3</v>
      </c>
      <c r="AF5" s="114">
        <f t="shared" ref="AF5:AF9" si="1">Z5/V5-1</f>
        <v>0.10155440414507777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6305</v>
      </c>
      <c r="W6" s="112">
        <v>6240</v>
      </c>
      <c r="X6" s="112">
        <v>6705</v>
      </c>
      <c r="Y6" s="112">
        <v>7169</v>
      </c>
      <c r="Z6" s="112">
        <v>7393</v>
      </c>
      <c r="AB6" s="113" t="str">
        <f>TEXT(Z6,"###,###")</f>
        <v>7,393</v>
      </c>
      <c r="AD6" s="114">
        <f t="shared" si="0"/>
        <v>3.1245640954107978E-2</v>
      </c>
      <c r="AF6" s="114">
        <f t="shared" si="1"/>
        <v>0.17256145915939736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8879</v>
      </c>
      <c r="W7" s="112">
        <v>8777</v>
      </c>
      <c r="X7" s="112">
        <v>9110</v>
      </c>
      <c r="Y7" s="112">
        <v>9742</v>
      </c>
      <c r="Z7" s="112">
        <v>9626</v>
      </c>
      <c r="AB7" s="113" t="str">
        <f>TEXT(Z7,"###,###")</f>
        <v>9,626</v>
      </c>
      <c r="AD7" s="114">
        <f t="shared" si="0"/>
        <v>-1.1907205912543573E-2</v>
      </c>
      <c r="AF7" s="114">
        <f t="shared" si="1"/>
        <v>8.4131095844126591E-2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14,832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9,626</v>
      </c>
      <c r="P8" s="71"/>
      <c r="S8" s="111" t="s">
        <v>87</v>
      </c>
      <c r="T8" s="112"/>
      <c r="U8" s="112"/>
      <c r="V8" s="112">
        <v>30873.5</v>
      </c>
      <c r="W8" s="112">
        <v>32794</v>
      </c>
      <c r="X8" s="112">
        <v>32285.06</v>
      </c>
      <c r="Y8" s="112">
        <v>33592.03</v>
      </c>
      <c r="Z8" s="112">
        <v>34037.699999999997</v>
      </c>
      <c r="AB8" s="113" t="str">
        <f>TEXT(Z8,"$###,###")</f>
        <v>$34,038</v>
      </c>
      <c r="AD8" s="114">
        <f t="shared" si="0"/>
        <v>1.3267135091270088E-2</v>
      </c>
      <c r="AF8" s="114">
        <f t="shared" si="1"/>
        <v>0.10248918975820676</v>
      </c>
    </row>
    <row r="9" spans="1:32" x14ac:dyDescent="0.25">
      <c r="A9" s="32" t="s">
        <v>15</v>
      </c>
      <c r="B9" s="75"/>
      <c r="C9" s="76"/>
      <c r="D9" s="77">
        <f>AD104</f>
        <v>62.837108953613807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51.350509038022018</v>
      </c>
      <c r="P9" s="78" t="s">
        <v>88</v>
      </c>
      <c r="S9" s="111" t="s">
        <v>7</v>
      </c>
      <c r="T9" s="112"/>
      <c r="U9" s="112"/>
      <c r="V9" s="112">
        <v>387744439</v>
      </c>
      <c r="W9" s="112">
        <v>386672562</v>
      </c>
      <c r="X9" s="112">
        <v>420789401</v>
      </c>
      <c r="Y9" s="112">
        <v>460397607</v>
      </c>
      <c r="Z9" s="112">
        <v>475174571</v>
      </c>
      <c r="AB9" s="113" t="str">
        <f>TEXT(Z9/1000000,"$#,###.0")&amp;" mil"</f>
        <v>$475.2 mil</v>
      </c>
      <c r="AD9" s="114">
        <f t="shared" si="0"/>
        <v>3.2096092106751462E-2</v>
      </c>
      <c r="AF9" s="114">
        <f t="shared" si="1"/>
        <v>0.22548390951907371</v>
      </c>
    </row>
    <row r="10" spans="1:32" x14ac:dyDescent="0.25">
      <c r="A10" s="32" t="s">
        <v>18</v>
      </c>
      <c r="B10" s="75"/>
      <c r="C10" s="76"/>
      <c r="D10" s="77">
        <f>AD105</f>
        <v>18.035329018338729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48.670268024101389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80.874714315395806</v>
      </c>
      <c r="P11" s="78" t="s">
        <v>88</v>
      </c>
      <c r="S11" s="111" t="s">
        <v>30</v>
      </c>
      <c r="T11" s="116"/>
      <c r="U11" s="116"/>
      <c r="V11" s="116">
        <v>10080</v>
      </c>
      <c r="W11" s="116">
        <v>9942</v>
      </c>
      <c r="X11" s="116">
        <v>10600</v>
      </c>
      <c r="Y11" s="116">
        <v>11303</v>
      </c>
      <c r="Z11" s="116">
        <v>11800</v>
      </c>
    </row>
    <row r="12" spans="1:32" ht="28.5" customHeight="1" x14ac:dyDescent="0.25">
      <c r="A12" s="32" t="s">
        <v>20</v>
      </c>
      <c r="B12" s="76"/>
      <c r="C12" s="76"/>
      <c r="D12" s="77">
        <f>AD108</f>
        <v>18.136461704422867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31.487637648036564</v>
      </c>
      <c r="P12" s="78" t="s">
        <v>88</v>
      </c>
      <c r="S12" s="111" t="s">
        <v>31</v>
      </c>
      <c r="T12" s="116"/>
      <c r="U12" s="116"/>
      <c r="V12" s="116">
        <v>2979</v>
      </c>
      <c r="W12" s="116">
        <v>2839</v>
      </c>
      <c r="X12" s="116">
        <v>2997</v>
      </c>
      <c r="Y12" s="116">
        <v>3273</v>
      </c>
      <c r="Z12" s="116">
        <v>3031</v>
      </c>
    </row>
    <row r="13" spans="1:32" ht="15" customHeight="1" x14ac:dyDescent="0.25">
      <c r="A13" s="32" t="s">
        <v>21</v>
      </c>
      <c r="B13" s="76"/>
      <c r="C13" s="76"/>
      <c r="D13" s="77">
        <f>AD109</f>
        <v>16.707119741100325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43.9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20.071467098166128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18.886927629529644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25.94390507011866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81.113072370470348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2249</v>
      </c>
      <c r="Z15" s="116">
        <v>2515</v>
      </c>
      <c r="AB15" s="121">
        <f t="shared" ref="AB15:AB34" si="2">IF(Z15="np",0,Z15/$Z$34)</f>
        <v>0.16954294189025212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75</v>
      </c>
      <c r="Z16" s="116">
        <v>81</v>
      </c>
      <c r="AB16" s="121">
        <f t="shared" si="2"/>
        <v>5.4604287447755154E-3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1008</v>
      </c>
      <c r="Z17" s="116">
        <v>887</v>
      </c>
      <c r="AB17" s="121">
        <f t="shared" si="2"/>
        <v>5.9795065390319535E-2</v>
      </c>
    </row>
    <row r="18" spans="1:28" x14ac:dyDescent="0.25">
      <c r="A18" s="67" t="str">
        <f>$S$1&amp;" ("&amp;$V$2&amp;" to "&amp;$Z$2&amp;")"</f>
        <v>Moyne (2014-15 to 2018-19)</v>
      </c>
      <c r="B18" s="67"/>
      <c r="C18" s="67"/>
      <c r="D18" s="67"/>
      <c r="E18" s="67"/>
      <c r="F18" s="67"/>
      <c r="G18" s="67" t="str">
        <f>$S$1&amp;" ("&amp;$V$2&amp;" to "&amp;$Z$2&amp;")"</f>
        <v>Moyne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97</v>
      </c>
      <c r="Z18" s="116">
        <v>105</v>
      </c>
      <c r="AB18" s="121">
        <f t="shared" si="2"/>
        <v>7.0783335580423355E-3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903</v>
      </c>
      <c r="Z19" s="116">
        <v>848</v>
      </c>
      <c r="AB19" s="121">
        <f t="shared" si="2"/>
        <v>5.7165970068760952E-2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414</v>
      </c>
      <c r="Z20" s="116">
        <v>411</v>
      </c>
      <c r="AB20" s="121">
        <f t="shared" si="2"/>
        <v>2.7706619927194285E-2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980</v>
      </c>
      <c r="Z21" s="116">
        <v>1033</v>
      </c>
      <c r="AB21" s="121">
        <f t="shared" si="2"/>
        <v>6.9637319671026016E-2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883</v>
      </c>
      <c r="Z22" s="116">
        <v>940</v>
      </c>
      <c r="AB22" s="121">
        <f t="shared" si="2"/>
        <v>6.3367938519617098E-2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448</v>
      </c>
      <c r="Z23" s="116">
        <v>390</v>
      </c>
      <c r="AB23" s="121">
        <f t="shared" si="2"/>
        <v>2.6290953215585815E-2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56</v>
      </c>
      <c r="Z24" s="116">
        <v>46</v>
      </c>
      <c r="AB24" s="121">
        <f t="shared" si="2"/>
        <v>3.1009842254280705E-3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278</v>
      </c>
      <c r="Z25" s="116">
        <v>273</v>
      </c>
      <c r="AB25" s="121">
        <f t="shared" si="2"/>
        <v>1.8403667250910073E-2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204</v>
      </c>
      <c r="Z26" s="116">
        <v>184</v>
      </c>
      <c r="AB26" s="121">
        <f t="shared" si="2"/>
        <v>1.2403936901712282E-2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488</v>
      </c>
      <c r="Z27" s="116">
        <v>503</v>
      </c>
      <c r="AB27" s="121">
        <f t="shared" si="2"/>
        <v>3.3908588378050428E-2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593</v>
      </c>
      <c r="Z28" s="116">
        <v>658</v>
      </c>
      <c r="AB28" s="121">
        <f t="shared" si="2"/>
        <v>4.4357556963731969E-2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692</v>
      </c>
      <c r="Z29" s="116">
        <v>1123</v>
      </c>
      <c r="AB29" s="121">
        <f t="shared" si="2"/>
        <v>7.5704462720776591E-2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1014</v>
      </c>
      <c r="Z30" s="116">
        <v>769</v>
      </c>
      <c r="AB30" s="121">
        <f t="shared" si="2"/>
        <v>5.1840366725091007E-2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1538</v>
      </c>
      <c r="Z31" s="116">
        <v>1588</v>
      </c>
      <c r="AB31" s="121">
        <f t="shared" si="2"/>
        <v>0.10705136847782122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235</v>
      </c>
      <c r="Z32" s="116">
        <v>289</v>
      </c>
      <c r="AB32" s="121">
        <f t="shared" si="2"/>
        <v>1.9482270459754619E-2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305</v>
      </c>
      <c r="Z33" s="116">
        <v>335</v>
      </c>
      <c r="AB33" s="121">
        <f t="shared" si="2"/>
        <v>2.2583254685182689E-2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14577</v>
      </c>
      <c r="Z34" s="124">
        <v>14834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7812</v>
      </c>
      <c r="AB37" s="136">
        <f>Z37/Z40*100</f>
        <v>81.113072370470348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1819</v>
      </c>
      <c r="AB38" s="136">
        <f>Z38/Z40*100</f>
        <v>18.886927629529644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9631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7</v>
      </c>
      <c r="X44" s="116">
        <v>0</v>
      </c>
      <c r="Y44" s="116">
        <v>0</v>
      </c>
      <c r="Z44" s="116">
        <v>6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151</v>
      </c>
      <c r="X45" s="116">
        <v>168</v>
      </c>
      <c r="Y45" s="116">
        <v>163</v>
      </c>
      <c r="Z45" s="116">
        <v>177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463</v>
      </c>
      <c r="X46" s="116">
        <v>488</v>
      </c>
      <c r="Y46" s="116">
        <v>506</v>
      </c>
      <c r="Z46" s="116">
        <v>468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602</v>
      </c>
      <c r="X47" s="116">
        <v>572</v>
      </c>
      <c r="Y47" s="116">
        <v>642</v>
      </c>
      <c r="Z47" s="116">
        <v>716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668</v>
      </c>
      <c r="X48" s="116">
        <v>735</v>
      </c>
      <c r="Y48" s="116">
        <v>780</v>
      </c>
      <c r="Z48" s="116">
        <v>871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Moyne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598</v>
      </c>
      <c r="X49" s="116">
        <v>589</v>
      </c>
      <c r="Y49" s="116">
        <v>564</v>
      </c>
      <c r="Z49" s="116">
        <v>618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532</v>
      </c>
      <c r="X50" s="116">
        <v>530</v>
      </c>
      <c r="Y50" s="116">
        <v>554</v>
      </c>
      <c r="Z50" s="116">
        <v>598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606</v>
      </c>
      <c r="X51" s="116">
        <v>646</v>
      </c>
      <c r="Y51" s="116">
        <v>641</v>
      </c>
      <c r="Z51" s="116">
        <v>610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580</v>
      </c>
      <c r="X52" s="116">
        <v>645</v>
      </c>
      <c r="Y52" s="116">
        <v>626</v>
      </c>
      <c r="Z52" s="116">
        <v>674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604</v>
      </c>
      <c r="X53" s="116">
        <v>609</v>
      </c>
      <c r="Y53" s="116">
        <v>648</v>
      </c>
      <c r="Z53" s="116">
        <v>654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652</v>
      </c>
      <c r="X54" s="116">
        <v>693</v>
      </c>
      <c r="Y54" s="116">
        <v>737</v>
      </c>
      <c r="Z54" s="116">
        <v>722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523</v>
      </c>
      <c r="X55" s="116">
        <v>578</v>
      </c>
      <c r="Y55" s="116">
        <v>631</v>
      </c>
      <c r="Z55" s="116">
        <v>614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298</v>
      </c>
      <c r="X56" s="116">
        <v>347</v>
      </c>
      <c r="Y56" s="116">
        <v>381</v>
      </c>
      <c r="Z56" s="116">
        <v>379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131</v>
      </c>
      <c r="X57" s="116">
        <v>149</v>
      </c>
      <c r="Y57" s="116">
        <v>196</v>
      </c>
      <c r="Z57" s="116">
        <v>205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80</v>
      </c>
      <c r="X58" s="116">
        <v>76</v>
      </c>
      <c r="Y58" s="116">
        <v>67</v>
      </c>
      <c r="Z58" s="116">
        <v>80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31</v>
      </c>
      <c r="X59" s="116">
        <v>41</v>
      </c>
      <c r="Y59" s="116">
        <v>59</v>
      </c>
      <c r="Z59" s="116">
        <v>40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24</v>
      </c>
      <c r="X60" s="116">
        <v>23</v>
      </c>
      <c r="Y60" s="116">
        <v>25</v>
      </c>
      <c r="Z60" s="116">
        <v>27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6541</v>
      </c>
      <c r="X61" s="116">
        <v>6892</v>
      </c>
      <c r="Y61" s="116">
        <v>7403</v>
      </c>
      <c r="Z61" s="116">
        <v>7440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6</v>
      </c>
      <c r="X63" s="116">
        <v>5</v>
      </c>
      <c r="Y63" s="116">
        <v>8</v>
      </c>
      <c r="Z63" s="116">
        <v>11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Moyne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140</v>
      </c>
      <c r="X64" s="116">
        <v>171</v>
      </c>
      <c r="Y64" s="116">
        <v>169</v>
      </c>
      <c r="Z64" s="116">
        <v>174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421</v>
      </c>
      <c r="X65" s="116">
        <v>427</v>
      </c>
      <c r="Y65" s="116">
        <v>495</v>
      </c>
      <c r="Z65" s="116">
        <v>538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573</v>
      </c>
      <c r="X66" s="116">
        <v>620</v>
      </c>
      <c r="Y66" s="116">
        <v>647</v>
      </c>
      <c r="Z66" s="116">
        <v>696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606</v>
      </c>
      <c r="X67" s="116">
        <v>649</v>
      </c>
      <c r="Y67" s="116">
        <v>667</v>
      </c>
      <c r="Z67" s="116">
        <v>732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504</v>
      </c>
      <c r="X68" s="116">
        <v>563</v>
      </c>
      <c r="Y68" s="116">
        <v>596</v>
      </c>
      <c r="Z68" s="116">
        <v>660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524</v>
      </c>
      <c r="X69" s="116">
        <v>579</v>
      </c>
      <c r="Y69" s="116">
        <v>572</v>
      </c>
      <c r="Z69" s="116">
        <v>609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608</v>
      </c>
      <c r="X70" s="116">
        <v>613</v>
      </c>
      <c r="Y70" s="116">
        <v>637</v>
      </c>
      <c r="Z70" s="116">
        <v>623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702</v>
      </c>
      <c r="X71" s="116">
        <v>753</v>
      </c>
      <c r="Y71" s="116">
        <v>776</v>
      </c>
      <c r="Z71" s="116">
        <v>778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719</v>
      </c>
      <c r="X72" s="116">
        <v>728</v>
      </c>
      <c r="Y72" s="116">
        <v>793</v>
      </c>
      <c r="Z72" s="116">
        <v>817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644</v>
      </c>
      <c r="X73" s="116">
        <v>653</v>
      </c>
      <c r="Y73" s="116">
        <v>701</v>
      </c>
      <c r="Z73" s="116">
        <v>713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416</v>
      </c>
      <c r="X74" s="116">
        <v>508</v>
      </c>
      <c r="Y74" s="116">
        <v>531</v>
      </c>
      <c r="Z74" s="116">
        <v>550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205</v>
      </c>
      <c r="X75" s="116">
        <v>221</v>
      </c>
      <c r="Y75" s="116">
        <v>265</v>
      </c>
      <c r="Z75" s="116">
        <v>270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77</v>
      </c>
      <c r="X76" s="116">
        <v>104</v>
      </c>
      <c r="Y76" s="116">
        <v>112</v>
      </c>
      <c r="Z76" s="116">
        <v>118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38</v>
      </c>
      <c r="X77" s="116">
        <v>48</v>
      </c>
      <c r="Y77" s="116">
        <v>54</v>
      </c>
      <c r="Z77" s="116">
        <v>51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30</v>
      </c>
      <c r="X78" s="116">
        <v>33</v>
      </c>
      <c r="Y78" s="116">
        <v>28</v>
      </c>
      <c r="Z78" s="116">
        <v>28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26</v>
      </c>
      <c r="X79" s="116">
        <v>30</v>
      </c>
      <c r="Y79" s="116">
        <v>35</v>
      </c>
      <c r="Z79" s="116">
        <v>30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6239</v>
      </c>
      <c r="X80" s="116">
        <v>6705</v>
      </c>
      <c r="Y80" s="116">
        <v>7170</v>
      </c>
      <c r="Z80" s="116">
        <v>7388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Moyne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399</v>
      </c>
      <c r="X83" s="116">
        <v>435</v>
      </c>
      <c r="Y83" s="116">
        <v>467</v>
      </c>
      <c r="Z83" s="116">
        <v>486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348</v>
      </c>
      <c r="X84" s="116">
        <v>355</v>
      </c>
      <c r="Y84" s="116">
        <v>374</v>
      </c>
      <c r="Z84" s="116">
        <v>383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14,832</v>
      </c>
      <c r="D85" s="100">
        <f t="shared" ref="D85:D90" si="4">AD4</f>
        <v>1.7493311380942567E-2</v>
      </c>
      <c r="E85" s="101">
        <f t="shared" ref="E85:E90" si="5">AD4</f>
        <v>1.7493311380942567E-2</v>
      </c>
      <c r="F85" s="100">
        <f t="shared" ref="F85:F90" si="6">AF4</f>
        <v>0.1356814701378255</v>
      </c>
      <c r="G85" s="101">
        <f t="shared" ref="G85:G90" si="7">AF4</f>
        <v>0.1356814701378255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678</v>
      </c>
      <c r="X85" s="116">
        <v>723</v>
      </c>
      <c r="Y85" s="116">
        <v>732</v>
      </c>
      <c r="Z85" s="116">
        <v>759</v>
      </c>
    </row>
    <row r="86" spans="1:30" ht="15" customHeight="1" x14ac:dyDescent="0.25">
      <c r="A86" s="102" t="s">
        <v>4</v>
      </c>
      <c r="B86" s="51"/>
      <c r="C86" s="61" t="str">
        <f t="shared" si="3"/>
        <v>7,441</v>
      </c>
      <c r="D86" s="100">
        <f t="shared" si="4"/>
        <v>5.1330541672294228E-3</v>
      </c>
      <c r="E86" s="101">
        <f t="shared" si="5"/>
        <v>5.1330541672294228E-3</v>
      </c>
      <c r="F86" s="100">
        <f t="shared" si="6"/>
        <v>0.10155440414507777</v>
      </c>
      <c r="G86" s="101">
        <f t="shared" si="7"/>
        <v>0.10155440414507777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184</v>
      </c>
      <c r="X86" s="116">
        <v>181</v>
      </c>
      <c r="Y86" s="116">
        <v>184</v>
      </c>
      <c r="Z86" s="116">
        <v>186</v>
      </c>
    </row>
    <row r="87" spans="1:30" ht="15" customHeight="1" x14ac:dyDescent="0.25">
      <c r="A87" s="102" t="s">
        <v>5</v>
      </c>
      <c r="B87" s="51"/>
      <c r="C87" s="61" t="str">
        <f t="shared" si="3"/>
        <v>7,393</v>
      </c>
      <c r="D87" s="100">
        <f t="shared" si="4"/>
        <v>3.1245640954107978E-2</v>
      </c>
      <c r="E87" s="101">
        <f t="shared" si="5"/>
        <v>3.1245640954107978E-2</v>
      </c>
      <c r="F87" s="100">
        <f t="shared" si="6"/>
        <v>0.17256145915939736</v>
      </c>
      <c r="G87" s="101">
        <f t="shared" si="7"/>
        <v>0.17256145915939736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114</v>
      </c>
      <c r="X87" s="116">
        <v>119</v>
      </c>
      <c r="Y87" s="116">
        <v>119</v>
      </c>
      <c r="Z87" s="116">
        <v>122</v>
      </c>
    </row>
    <row r="88" spans="1:30" ht="15" customHeight="1" x14ac:dyDescent="0.25">
      <c r="A88" s="51" t="s">
        <v>6</v>
      </c>
      <c r="B88" s="51"/>
      <c r="C88" s="61" t="str">
        <f t="shared" si="3"/>
        <v>9,626</v>
      </c>
      <c r="D88" s="100">
        <f t="shared" si="4"/>
        <v>-1.1907205912543573E-2</v>
      </c>
      <c r="E88" s="101">
        <f t="shared" si="5"/>
        <v>-1.1907205912543573E-2</v>
      </c>
      <c r="F88" s="100">
        <f t="shared" si="6"/>
        <v>8.4131095844126591E-2</v>
      </c>
      <c r="G88" s="101">
        <f t="shared" si="7"/>
        <v>8.4131095844126591E-2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143</v>
      </c>
      <c r="X88" s="116">
        <v>173</v>
      </c>
      <c r="Y88" s="116">
        <v>167</v>
      </c>
      <c r="Z88" s="116">
        <v>166</v>
      </c>
    </row>
    <row r="89" spans="1:30" ht="15" customHeight="1" x14ac:dyDescent="0.25">
      <c r="A89" s="51" t="s">
        <v>102</v>
      </c>
      <c r="B89" s="51"/>
      <c r="C89" s="61" t="str">
        <f t="shared" si="3"/>
        <v>$34,038</v>
      </c>
      <c r="D89" s="100">
        <f t="shared" si="4"/>
        <v>1.3267135091270088E-2</v>
      </c>
      <c r="E89" s="101">
        <f t="shared" si="5"/>
        <v>1.3267135091270088E-2</v>
      </c>
      <c r="F89" s="100">
        <f t="shared" si="6"/>
        <v>0.10248918975820676</v>
      </c>
      <c r="G89" s="101">
        <f t="shared" si="7"/>
        <v>0.10248918975820676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396</v>
      </c>
      <c r="X89" s="116">
        <v>410</v>
      </c>
      <c r="Y89" s="116">
        <v>448</v>
      </c>
      <c r="Z89" s="116">
        <v>438</v>
      </c>
    </row>
    <row r="90" spans="1:30" ht="15" customHeight="1" x14ac:dyDescent="0.25">
      <c r="A90" s="51" t="s">
        <v>7</v>
      </c>
      <c r="B90" s="51"/>
      <c r="C90" s="61" t="str">
        <f t="shared" si="3"/>
        <v>$475.2 mil</v>
      </c>
      <c r="D90" s="100">
        <f t="shared" si="4"/>
        <v>3.2096092106751462E-2</v>
      </c>
      <c r="E90" s="101">
        <f t="shared" si="5"/>
        <v>3.2096092106751462E-2</v>
      </c>
      <c r="F90" s="100">
        <f t="shared" si="6"/>
        <v>0.22548390951907371</v>
      </c>
      <c r="G90" s="101">
        <f t="shared" si="7"/>
        <v>0.22548390951907371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804</v>
      </c>
      <c r="X90" s="116">
        <v>763</v>
      </c>
      <c r="Y90" s="116">
        <v>819</v>
      </c>
      <c r="Z90" s="116">
        <v>814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4607</v>
      </c>
      <c r="X91" s="116">
        <v>4743</v>
      </c>
      <c r="Y91" s="116">
        <v>5042</v>
      </c>
      <c r="Z91" s="116">
        <v>4942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228</v>
      </c>
      <c r="X93" s="116">
        <v>261</v>
      </c>
      <c r="Y93" s="116">
        <v>289</v>
      </c>
      <c r="Z93" s="116">
        <v>295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812</v>
      </c>
      <c r="X94" s="116">
        <v>879</v>
      </c>
      <c r="Y94" s="116">
        <v>938</v>
      </c>
      <c r="Z94" s="116">
        <v>943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158</v>
      </c>
      <c r="X95" s="116">
        <v>162</v>
      </c>
      <c r="Y95" s="116">
        <v>177</v>
      </c>
      <c r="Z95" s="116">
        <v>172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515</v>
      </c>
      <c r="X96" s="116">
        <v>570</v>
      </c>
      <c r="Y96" s="116">
        <v>627</v>
      </c>
      <c r="Z96" s="116">
        <v>637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546</v>
      </c>
      <c r="X97" s="116">
        <v>589</v>
      </c>
      <c r="Y97" s="116">
        <v>608</v>
      </c>
      <c r="Z97" s="116">
        <v>616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347</v>
      </c>
      <c r="X98" s="116">
        <v>354</v>
      </c>
      <c r="Y98" s="116">
        <v>390</v>
      </c>
      <c r="Z98" s="116">
        <v>393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15</v>
      </c>
      <c r="X99" s="116">
        <v>18</v>
      </c>
      <c r="Y99" s="116">
        <v>31</v>
      </c>
      <c r="Z99" s="116">
        <v>36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433</v>
      </c>
      <c r="X100" s="116">
        <v>421</v>
      </c>
      <c r="Y100" s="116">
        <v>428</v>
      </c>
      <c r="Z100" s="116">
        <v>457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4172</v>
      </c>
      <c r="X101" s="116">
        <v>4367</v>
      </c>
      <c r="Y101" s="116">
        <v>4700</v>
      </c>
      <c r="Z101" s="116">
        <v>4686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7829</v>
      </c>
      <c r="X104" s="116">
        <v>8638</v>
      </c>
      <c r="Y104" s="116">
        <v>9140</v>
      </c>
      <c r="Z104" s="116">
        <v>9320</v>
      </c>
      <c r="AB104" s="113" t="str">
        <f>TEXT(Z104,"###,###")</f>
        <v>9,320</v>
      </c>
      <c r="AD104" s="134">
        <f>Z104/($Z$4)*100</f>
        <v>62.837108953613807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2337</v>
      </c>
      <c r="X105" s="116">
        <v>2393</v>
      </c>
      <c r="Y105" s="116">
        <v>2433</v>
      </c>
      <c r="Z105" s="116">
        <v>2675</v>
      </c>
      <c r="AB105" s="113" t="str">
        <f>TEXT(Z105,"###,###")</f>
        <v>2,675</v>
      </c>
      <c r="AD105" s="134">
        <f>Z105/($Z$4)*100</f>
        <v>18.035329018338729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10166</v>
      </c>
      <c r="X106" s="124">
        <v>11031</v>
      </c>
      <c r="Y106" s="124">
        <v>11573</v>
      </c>
      <c r="Z106" s="124">
        <v>11995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2449</v>
      </c>
      <c r="X108" s="116">
        <v>2684</v>
      </c>
      <c r="Y108" s="116">
        <v>2951</v>
      </c>
      <c r="Z108" s="116">
        <v>2690</v>
      </c>
      <c r="AB108" s="113" t="str">
        <f>TEXT(Z108,"###,###")</f>
        <v>2,690</v>
      </c>
      <c r="AD108" s="134">
        <f>Z108/($Z$4)*100</f>
        <v>18.136461704422867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2156</v>
      </c>
      <c r="X109" s="116">
        <v>2343</v>
      </c>
      <c r="Y109" s="116">
        <v>2364</v>
      </c>
      <c r="Z109" s="116">
        <v>2478</v>
      </c>
      <c r="AB109" s="113" t="str">
        <f>TEXT(Z109,"###,###")</f>
        <v>2,478</v>
      </c>
      <c r="AD109" s="134">
        <f>Z109/($Z$4)*100</f>
        <v>16.707119741100325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2166</v>
      </c>
      <c r="X110" s="116">
        <v>2500</v>
      </c>
      <c r="Y110" s="116">
        <v>2562</v>
      </c>
      <c r="Z110" s="116">
        <v>2977</v>
      </c>
      <c r="AB110" s="113" t="str">
        <f>TEXT(Z110,"###,###")</f>
        <v>2,977</v>
      </c>
      <c r="AD110" s="134">
        <f>Z110/($Z$4)*100</f>
        <v>20.071467098166128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3400</v>
      </c>
      <c r="X111" s="116">
        <v>3504</v>
      </c>
      <c r="Y111" s="116">
        <v>3701</v>
      </c>
      <c r="Z111" s="116">
        <v>3848</v>
      </c>
      <c r="AB111" s="113" t="str">
        <f>TEXT(Z111,"###,###")</f>
        <v>3,848</v>
      </c>
      <c r="AD111" s="134">
        <f>Z111/($Z$4)*100</f>
        <v>25.94390507011866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12778</v>
      </c>
      <c r="X112" s="116">
        <v>13597</v>
      </c>
      <c r="Y112" s="116">
        <v>14577</v>
      </c>
      <c r="Z112" s="116">
        <v>14832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46.4</v>
      </c>
      <c r="W118" s="135">
        <v>46.43</v>
      </c>
      <c r="X118" s="135">
        <v>43.9</v>
      </c>
      <c r="Y118" s="135">
        <v>44.23</v>
      </c>
      <c r="Z118" s="135">
        <v>43.86</v>
      </c>
      <c r="AB118" s="113" t="str">
        <f>TEXT(Z118,"##.0")</f>
        <v>43.9</v>
      </c>
    </row>
    <row r="120" spans="19:32" x14ac:dyDescent="0.25">
      <c r="S120" s="105" t="s">
        <v>104</v>
      </c>
      <c r="T120" s="116"/>
      <c r="U120" s="116"/>
      <c r="V120" s="116">
        <v>5895</v>
      </c>
      <c r="W120" s="116">
        <v>5940</v>
      </c>
      <c r="X120" s="116">
        <v>6113</v>
      </c>
      <c r="Y120" s="116">
        <v>6463</v>
      </c>
      <c r="Z120" s="116">
        <v>6596</v>
      </c>
      <c r="AB120" s="113" t="str">
        <f>TEXT(Z120,"###,###")</f>
        <v>6,596</v>
      </c>
    </row>
    <row r="121" spans="19:32" x14ac:dyDescent="0.25">
      <c r="S121" s="105" t="s">
        <v>105</v>
      </c>
      <c r="T121" s="116"/>
      <c r="U121" s="116"/>
      <c r="V121" s="116">
        <v>1837</v>
      </c>
      <c r="W121" s="116">
        <v>1792</v>
      </c>
      <c r="X121" s="116">
        <v>1867</v>
      </c>
      <c r="Y121" s="116">
        <v>2064</v>
      </c>
      <c r="Z121" s="116">
        <v>1842</v>
      </c>
      <c r="AB121" s="113" t="str">
        <f>TEXT(Z121,"###,###")</f>
        <v>1,842</v>
      </c>
    </row>
    <row r="122" spans="19:32" x14ac:dyDescent="0.25">
      <c r="S122" s="105" t="s">
        <v>106</v>
      </c>
      <c r="T122" s="116"/>
      <c r="U122" s="116"/>
      <c r="V122" s="116">
        <v>1148</v>
      </c>
      <c r="W122" s="116">
        <v>1044</v>
      </c>
      <c r="X122" s="116">
        <v>1130</v>
      </c>
      <c r="Y122" s="116">
        <v>1216</v>
      </c>
      <c r="Z122" s="116">
        <v>1189</v>
      </c>
      <c r="AB122" s="113" t="str">
        <f>TEXT(Z122,"###,###")</f>
        <v>1,189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7043</v>
      </c>
      <c r="W124" s="116">
        <v>6984</v>
      </c>
      <c r="X124" s="116">
        <v>7243</v>
      </c>
      <c r="Y124" s="116">
        <v>7679</v>
      </c>
      <c r="Z124" s="116">
        <v>7785</v>
      </c>
      <c r="AB124" s="113" t="str">
        <f>TEXT(Z124,"###,###")</f>
        <v>7,785</v>
      </c>
      <c r="AD124" s="131">
        <f>Z124/$Z$7*100</f>
        <v>80.874714315395806</v>
      </c>
    </row>
    <row r="125" spans="19:32" x14ac:dyDescent="0.25">
      <c r="S125" s="105" t="s">
        <v>108</v>
      </c>
      <c r="T125" s="116"/>
      <c r="U125" s="116"/>
      <c r="V125" s="116">
        <v>2985</v>
      </c>
      <c r="W125" s="116">
        <v>2836</v>
      </c>
      <c r="X125" s="116">
        <v>2997</v>
      </c>
      <c r="Y125" s="116">
        <v>3280</v>
      </c>
      <c r="Z125" s="116">
        <v>3031</v>
      </c>
      <c r="AB125" s="113" t="str">
        <f>TEXT(Z125,"###,###")</f>
        <v>3,031</v>
      </c>
      <c r="AD125" s="131">
        <f>Z125/$Z$7*100</f>
        <v>31.487637648036564</v>
      </c>
    </row>
    <row r="127" spans="19:32" x14ac:dyDescent="0.25">
      <c r="S127" s="105" t="s">
        <v>109</v>
      </c>
      <c r="T127" s="116"/>
      <c r="U127" s="116"/>
      <c r="V127" s="116">
        <v>4673</v>
      </c>
      <c r="W127" s="116">
        <v>4601</v>
      </c>
      <c r="X127" s="116">
        <v>4743</v>
      </c>
      <c r="Y127" s="116">
        <v>5038</v>
      </c>
      <c r="Z127" s="116">
        <v>4943</v>
      </c>
      <c r="AB127" s="113" t="str">
        <f>TEXT(Z127,"###,###")</f>
        <v>4,943</v>
      </c>
      <c r="AD127" s="131">
        <f>Z127/$Z$7*100</f>
        <v>51.350509038022018</v>
      </c>
    </row>
    <row r="128" spans="19:32" x14ac:dyDescent="0.25">
      <c r="S128" s="105" t="s">
        <v>110</v>
      </c>
      <c r="T128" s="116"/>
      <c r="U128" s="116"/>
      <c r="V128" s="116">
        <v>4200</v>
      </c>
      <c r="W128" s="116">
        <v>4175</v>
      </c>
      <c r="X128" s="116">
        <v>4367</v>
      </c>
      <c r="Y128" s="116">
        <v>4699</v>
      </c>
      <c r="Z128" s="116">
        <v>4685</v>
      </c>
      <c r="AB128" s="113" t="str">
        <f>TEXT(Z128,"###,###")</f>
        <v>4,685</v>
      </c>
      <c r="AD128" s="131">
        <f>Z128/$Z$7*100</f>
        <v>48.670268024101389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8686053-FED6-47BA-AC66-C7EC736C53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AA5EB7F7-6315-4B87-AA17-B682060D4BB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B98ABA5E-C74A-4D46-BD7E-86F52B53406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0703DEED-8580-4E76-BE0A-13F398F1BC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F6A42-DF6F-4A51-8C71-A9EA7280C80B}">
  <sheetPr codeName="Sheet12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Murrindindi</v>
      </c>
      <c r="T1" s="103"/>
      <c r="U1" s="103"/>
      <c r="V1" s="103"/>
      <c r="W1" s="103"/>
      <c r="X1" s="103"/>
      <c r="Y1" s="104" t="str">
        <f>Y3</f>
        <v>8.56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171</v>
      </c>
      <c r="Y3" s="109" t="s">
        <v>261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8.56 Murrindindi,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10064</v>
      </c>
      <c r="W4" s="112">
        <v>10119</v>
      </c>
      <c r="X4" s="112">
        <v>10478</v>
      </c>
      <c r="Y4" s="112">
        <v>10997</v>
      </c>
      <c r="Z4" s="112">
        <v>10917</v>
      </c>
      <c r="AB4" s="113" t="str">
        <f>TEXT(Z4,"###,###")</f>
        <v>10,917</v>
      </c>
      <c r="AD4" s="114">
        <f>Z4/Y4-1</f>
        <v>-7.2747112848958739E-3</v>
      </c>
      <c r="AF4" s="114">
        <f>Z4/V4-1</f>
        <v>8.4757551669316422E-2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5178</v>
      </c>
      <c r="W5" s="112">
        <v>5189</v>
      </c>
      <c r="X5" s="112">
        <v>5283</v>
      </c>
      <c r="Y5" s="112">
        <v>5551</v>
      </c>
      <c r="Z5" s="112">
        <v>5499</v>
      </c>
      <c r="AB5" s="113" t="str">
        <f>TEXT(Z5,"###,###")</f>
        <v>5,499</v>
      </c>
      <c r="AD5" s="114">
        <f t="shared" ref="AD5:AD9" si="0">Z5/Y5-1</f>
        <v>-9.3676814988290502E-3</v>
      </c>
      <c r="AF5" s="114">
        <f t="shared" ref="AF5:AF9" si="1">Z5/V5-1</f>
        <v>6.1993047508690724E-2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4885</v>
      </c>
      <c r="W6" s="112">
        <v>4930</v>
      </c>
      <c r="X6" s="112">
        <v>5195</v>
      </c>
      <c r="Y6" s="112">
        <v>5446</v>
      </c>
      <c r="Z6" s="112">
        <v>5411</v>
      </c>
      <c r="AB6" s="113" t="str">
        <f>TEXT(Z6,"###,###")</f>
        <v>5,411</v>
      </c>
      <c r="AD6" s="114">
        <f t="shared" si="0"/>
        <v>-6.4267352185090054E-3</v>
      </c>
      <c r="AF6" s="114">
        <f t="shared" si="1"/>
        <v>0.10767656090071642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7128</v>
      </c>
      <c r="W7" s="112">
        <v>7175</v>
      </c>
      <c r="X7" s="112">
        <v>7440</v>
      </c>
      <c r="Y7" s="112">
        <v>7854</v>
      </c>
      <c r="Z7" s="112">
        <v>7749</v>
      </c>
      <c r="AB7" s="113" t="str">
        <f>TEXT(Z7,"###,###")</f>
        <v>7,749</v>
      </c>
      <c r="AD7" s="114">
        <f t="shared" si="0"/>
        <v>-1.3368983957219305E-2</v>
      </c>
      <c r="AF7" s="114">
        <f t="shared" si="1"/>
        <v>8.7121212121212155E-2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10,917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7,749</v>
      </c>
      <c r="P8" s="71"/>
      <c r="S8" s="111" t="s">
        <v>87</v>
      </c>
      <c r="T8" s="112"/>
      <c r="U8" s="112"/>
      <c r="V8" s="112">
        <v>33162</v>
      </c>
      <c r="W8" s="112">
        <v>34883</v>
      </c>
      <c r="X8" s="112">
        <v>36448.42</v>
      </c>
      <c r="Y8" s="112">
        <v>37768</v>
      </c>
      <c r="Z8" s="112">
        <v>38100.19</v>
      </c>
      <c r="AB8" s="113" t="str">
        <f>TEXT(Z8,"$###,###")</f>
        <v>$38,100</v>
      </c>
      <c r="AD8" s="114">
        <f t="shared" si="0"/>
        <v>8.7955411988986931E-3</v>
      </c>
      <c r="AF8" s="114">
        <f t="shared" si="1"/>
        <v>0.14891110306977873</v>
      </c>
    </row>
    <row r="9" spans="1:32" x14ac:dyDescent="0.25">
      <c r="A9" s="32" t="s">
        <v>15</v>
      </c>
      <c r="B9" s="75"/>
      <c r="C9" s="76"/>
      <c r="D9" s="77">
        <f>AD104</f>
        <v>67.600989282770001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52.471286617628074</v>
      </c>
      <c r="P9" s="78" t="s">
        <v>88</v>
      </c>
      <c r="S9" s="111" t="s">
        <v>7</v>
      </c>
      <c r="T9" s="112"/>
      <c r="U9" s="112"/>
      <c r="V9" s="112">
        <v>296593576</v>
      </c>
      <c r="W9" s="112">
        <v>311913509</v>
      </c>
      <c r="X9" s="112">
        <v>337784754</v>
      </c>
      <c r="Y9" s="112">
        <v>365426118</v>
      </c>
      <c r="Z9" s="112">
        <v>373326472</v>
      </c>
      <c r="AB9" s="113" t="str">
        <f>TEXT(Z9/1000000,"$#,###.0")&amp;" mil"</f>
        <v>$373.3 mil</v>
      </c>
      <c r="AD9" s="114">
        <f t="shared" si="0"/>
        <v>2.1619565791408446E-2</v>
      </c>
      <c r="AF9" s="114">
        <f t="shared" si="1"/>
        <v>0.25871395137701847</v>
      </c>
    </row>
    <row r="10" spans="1:32" x14ac:dyDescent="0.25">
      <c r="A10" s="32" t="s">
        <v>18</v>
      </c>
      <c r="B10" s="75"/>
      <c r="C10" s="76"/>
      <c r="D10" s="77">
        <f>AD105</f>
        <v>18.649812219474214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47.502903600464577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85.107755839463167</v>
      </c>
      <c r="P11" s="78" t="s">
        <v>88</v>
      </c>
      <c r="S11" s="111" t="s">
        <v>30</v>
      </c>
      <c r="T11" s="116"/>
      <c r="U11" s="116"/>
      <c r="V11" s="116">
        <v>8199</v>
      </c>
      <c r="W11" s="116">
        <v>8242</v>
      </c>
      <c r="X11" s="116">
        <v>8531</v>
      </c>
      <c r="Y11" s="116">
        <v>8990</v>
      </c>
      <c r="Z11" s="116">
        <v>8950</v>
      </c>
    </row>
    <row r="12" spans="1:32" ht="28.5" customHeight="1" x14ac:dyDescent="0.25">
      <c r="A12" s="32" t="s">
        <v>20</v>
      </c>
      <c r="B12" s="76"/>
      <c r="C12" s="76"/>
      <c r="D12" s="77">
        <f>AD108</f>
        <v>21.855821196299349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25.358110723964383</v>
      </c>
      <c r="P12" s="78" t="s">
        <v>88</v>
      </c>
      <c r="S12" s="111" t="s">
        <v>31</v>
      </c>
      <c r="T12" s="116"/>
      <c r="U12" s="116"/>
      <c r="V12" s="116">
        <v>1865</v>
      </c>
      <c r="W12" s="116">
        <v>1875</v>
      </c>
      <c r="X12" s="116">
        <v>1947</v>
      </c>
      <c r="Y12" s="116">
        <v>2010</v>
      </c>
      <c r="Z12" s="116">
        <v>1965</v>
      </c>
    </row>
    <row r="13" spans="1:32" ht="15" customHeight="1" x14ac:dyDescent="0.25">
      <c r="A13" s="32" t="s">
        <v>21</v>
      </c>
      <c r="B13" s="76"/>
      <c r="C13" s="76"/>
      <c r="D13" s="77">
        <f>AD109</f>
        <v>14.866721626820556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45.5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25.932032609691309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16.049541994581347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23.559585966840707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83.950458005418653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636</v>
      </c>
      <c r="Z15" s="116">
        <v>685</v>
      </c>
      <c r="AB15" s="121">
        <f t="shared" ref="AB15:AB34" si="2">IF(Z15="np",0,Z15/$Z$34)</f>
        <v>6.2757672927164457E-2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31</v>
      </c>
      <c r="Z16" s="116">
        <v>32</v>
      </c>
      <c r="AB16" s="121">
        <f t="shared" si="2"/>
        <v>2.9317453046266606E-3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683</v>
      </c>
      <c r="Z17" s="116">
        <v>578</v>
      </c>
      <c r="AB17" s="121">
        <f t="shared" si="2"/>
        <v>5.2954649564819059E-2</v>
      </c>
    </row>
    <row r="18" spans="1:28" x14ac:dyDescent="0.25">
      <c r="A18" s="67" t="str">
        <f>$S$1&amp;" ("&amp;$V$2&amp;" to "&amp;$Z$2&amp;")"</f>
        <v>Murrindindi (2014-15 to 2018-19)</v>
      </c>
      <c r="B18" s="67"/>
      <c r="C18" s="67"/>
      <c r="D18" s="67"/>
      <c r="E18" s="67"/>
      <c r="F18" s="67"/>
      <c r="G18" s="67" t="str">
        <f>$S$1&amp;" ("&amp;$V$2&amp;" to "&amp;$Z$2&amp;")"</f>
        <v>Murrindindi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65</v>
      </c>
      <c r="Z18" s="116">
        <v>65</v>
      </c>
      <c r="AB18" s="121">
        <f t="shared" si="2"/>
        <v>5.9551076500229038E-3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1076</v>
      </c>
      <c r="Z19" s="116">
        <v>1175</v>
      </c>
      <c r="AB19" s="121">
        <f t="shared" si="2"/>
        <v>0.10765002290426019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329</v>
      </c>
      <c r="Z20" s="116">
        <v>305</v>
      </c>
      <c r="AB20" s="121">
        <f t="shared" si="2"/>
        <v>2.7943197434722858E-2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758</v>
      </c>
      <c r="Z21" s="116">
        <v>803</v>
      </c>
      <c r="AB21" s="121">
        <f t="shared" si="2"/>
        <v>7.3568483737975268E-2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820</v>
      </c>
      <c r="Z22" s="116">
        <v>761</v>
      </c>
      <c r="AB22" s="121">
        <f t="shared" si="2"/>
        <v>6.9720568025652768E-2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343</v>
      </c>
      <c r="Z23" s="116">
        <v>306</v>
      </c>
      <c r="AB23" s="121">
        <f t="shared" si="2"/>
        <v>2.8034814475492442E-2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75</v>
      </c>
      <c r="Z24" s="116">
        <v>76</v>
      </c>
      <c r="AB24" s="121">
        <f t="shared" si="2"/>
        <v>6.9628950984883193E-3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291</v>
      </c>
      <c r="Z25" s="116">
        <v>296</v>
      </c>
      <c r="AB25" s="121">
        <f t="shared" si="2"/>
        <v>2.7118644067796609E-2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189</v>
      </c>
      <c r="Z26" s="116">
        <v>199</v>
      </c>
      <c r="AB26" s="121">
        <f t="shared" si="2"/>
        <v>1.8231791113147044E-2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548</v>
      </c>
      <c r="Z27" s="116">
        <v>516</v>
      </c>
      <c r="AB27" s="121">
        <f t="shared" si="2"/>
        <v>4.72743930371049E-2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623</v>
      </c>
      <c r="Z28" s="116">
        <v>618</v>
      </c>
      <c r="AB28" s="121">
        <f t="shared" si="2"/>
        <v>5.6619331195602383E-2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663</v>
      </c>
      <c r="Z29" s="116">
        <v>1040</v>
      </c>
      <c r="AB29" s="121">
        <f t="shared" si="2"/>
        <v>9.5281722400366461E-2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1045</v>
      </c>
      <c r="Z30" s="116">
        <v>751</v>
      </c>
      <c r="AB30" s="121">
        <f t="shared" si="2"/>
        <v>6.8804397617956939E-2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1091</v>
      </c>
      <c r="Z31" s="116">
        <v>1115</v>
      </c>
      <c r="AB31" s="121">
        <f t="shared" si="2"/>
        <v>0.1021530004580852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245</v>
      </c>
      <c r="Z32" s="116">
        <v>240</v>
      </c>
      <c r="AB32" s="121">
        <f t="shared" si="2"/>
        <v>2.1988089784699953E-2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358</v>
      </c>
      <c r="Z33" s="116">
        <v>354</v>
      </c>
      <c r="AB33" s="121">
        <f t="shared" si="2"/>
        <v>3.2432432432432434E-2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10997</v>
      </c>
      <c r="Z34" s="124">
        <v>10915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6507</v>
      </c>
      <c r="AB37" s="136">
        <f>Z37/Z40*100</f>
        <v>83.950458005418653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1244</v>
      </c>
      <c r="AB38" s="136">
        <f>Z38/Z40*100</f>
        <v>16.049541994581347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7751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4</v>
      </c>
      <c r="Y44" s="116">
        <v>9</v>
      </c>
      <c r="Z44" s="116">
        <v>3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79</v>
      </c>
      <c r="X45" s="116">
        <v>83</v>
      </c>
      <c r="Y45" s="116">
        <v>98</v>
      </c>
      <c r="Z45" s="116">
        <v>103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238</v>
      </c>
      <c r="X46" s="116">
        <v>254</v>
      </c>
      <c r="Y46" s="116">
        <v>275</v>
      </c>
      <c r="Z46" s="116">
        <v>259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389</v>
      </c>
      <c r="X47" s="116">
        <v>381</v>
      </c>
      <c r="Y47" s="116">
        <v>404</v>
      </c>
      <c r="Z47" s="116">
        <v>436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441</v>
      </c>
      <c r="X48" s="116">
        <v>469</v>
      </c>
      <c r="Y48" s="116">
        <v>503</v>
      </c>
      <c r="Z48" s="116">
        <v>478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Murrindindi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406</v>
      </c>
      <c r="X49" s="116">
        <v>379</v>
      </c>
      <c r="Y49" s="116">
        <v>429</v>
      </c>
      <c r="Z49" s="116">
        <v>471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447</v>
      </c>
      <c r="X50" s="116">
        <v>437</v>
      </c>
      <c r="Y50" s="116">
        <v>441</v>
      </c>
      <c r="Z50" s="116">
        <v>441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504</v>
      </c>
      <c r="X51" s="116">
        <v>495</v>
      </c>
      <c r="Y51" s="116">
        <v>503</v>
      </c>
      <c r="Z51" s="116">
        <v>467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570</v>
      </c>
      <c r="X52" s="116">
        <v>587</v>
      </c>
      <c r="Y52" s="116">
        <v>598</v>
      </c>
      <c r="Z52" s="116">
        <v>576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573</v>
      </c>
      <c r="X53" s="116">
        <v>581</v>
      </c>
      <c r="Y53" s="116">
        <v>572</v>
      </c>
      <c r="Z53" s="116">
        <v>542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553</v>
      </c>
      <c r="X54" s="116">
        <v>583</v>
      </c>
      <c r="Y54" s="116">
        <v>607</v>
      </c>
      <c r="Z54" s="116">
        <v>592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450</v>
      </c>
      <c r="X55" s="116">
        <v>468</v>
      </c>
      <c r="Y55" s="116">
        <v>514</v>
      </c>
      <c r="Z55" s="116">
        <v>549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280</v>
      </c>
      <c r="X56" s="116">
        <v>294</v>
      </c>
      <c r="Y56" s="116">
        <v>308</v>
      </c>
      <c r="Z56" s="116">
        <v>292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140</v>
      </c>
      <c r="X57" s="116">
        <v>138</v>
      </c>
      <c r="Y57" s="116">
        <v>162</v>
      </c>
      <c r="Z57" s="116">
        <v>161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66</v>
      </c>
      <c r="X58" s="116">
        <v>77</v>
      </c>
      <c r="Y58" s="116">
        <v>57</v>
      </c>
      <c r="Z58" s="116">
        <v>67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31</v>
      </c>
      <c r="X59" s="116">
        <v>35</v>
      </c>
      <c r="Y59" s="116">
        <v>45</v>
      </c>
      <c r="Z59" s="116">
        <v>41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21</v>
      </c>
      <c r="X60" s="116">
        <v>19</v>
      </c>
      <c r="Y60" s="116">
        <v>20</v>
      </c>
      <c r="Z60" s="116">
        <v>24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5188</v>
      </c>
      <c r="X61" s="116">
        <v>5283</v>
      </c>
      <c r="Y61" s="116">
        <v>5550</v>
      </c>
      <c r="Z61" s="116">
        <v>5500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6</v>
      </c>
      <c r="X63" s="116">
        <v>4</v>
      </c>
      <c r="Y63" s="116">
        <v>0</v>
      </c>
      <c r="Z63" s="116">
        <v>3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Murrindindi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112</v>
      </c>
      <c r="X64" s="116">
        <v>107</v>
      </c>
      <c r="Y64" s="116">
        <v>105</v>
      </c>
      <c r="Z64" s="116">
        <v>105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300</v>
      </c>
      <c r="X65" s="116">
        <v>301</v>
      </c>
      <c r="Y65" s="116">
        <v>321</v>
      </c>
      <c r="Z65" s="116">
        <v>327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336</v>
      </c>
      <c r="X66" s="116">
        <v>441</v>
      </c>
      <c r="Y66" s="116">
        <v>471</v>
      </c>
      <c r="Z66" s="116">
        <v>438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383</v>
      </c>
      <c r="X67" s="116">
        <v>363</v>
      </c>
      <c r="Y67" s="116">
        <v>441</v>
      </c>
      <c r="Z67" s="116">
        <v>450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388</v>
      </c>
      <c r="X68" s="116">
        <v>376</v>
      </c>
      <c r="Y68" s="116">
        <v>405</v>
      </c>
      <c r="Z68" s="116">
        <v>393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383</v>
      </c>
      <c r="X69" s="116">
        <v>407</v>
      </c>
      <c r="Y69" s="116">
        <v>428</v>
      </c>
      <c r="Z69" s="116">
        <v>400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564</v>
      </c>
      <c r="X70" s="116">
        <v>562</v>
      </c>
      <c r="Y70" s="116">
        <v>522</v>
      </c>
      <c r="Z70" s="116">
        <v>527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540</v>
      </c>
      <c r="X71" s="116">
        <v>585</v>
      </c>
      <c r="Y71" s="116">
        <v>641</v>
      </c>
      <c r="Z71" s="116">
        <v>589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563</v>
      </c>
      <c r="X72" s="116">
        <v>581</v>
      </c>
      <c r="Y72" s="116">
        <v>582</v>
      </c>
      <c r="Z72" s="116">
        <v>642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558</v>
      </c>
      <c r="X73" s="116">
        <v>621</v>
      </c>
      <c r="Y73" s="116">
        <v>633</v>
      </c>
      <c r="Z73" s="116">
        <v>584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403</v>
      </c>
      <c r="X74" s="116">
        <v>457</v>
      </c>
      <c r="Y74" s="116">
        <v>477</v>
      </c>
      <c r="Z74" s="116">
        <v>495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223</v>
      </c>
      <c r="X75" s="116">
        <v>210</v>
      </c>
      <c r="Y75" s="116">
        <v>231</v>
      </c>
      <c r="Z75" s="116">
        <v>241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90</v>
      </c>
      <c r="X76" s="116">
        <v>99</v>
      </c>
      <c r="Y76" s="116">
        <v>113</v>
      </c>
      <c r="Z76" s="116">
        <v>113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41</v>
      </c>
      <c r="X77" s="116">
        <v>43</v>
      </c>
      <c r="Y77" s="116">
        <v>43</v>
      </c>
      <c r="Z77" s="116">
        <v>52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18</v>
      </c>
      <c r="X78" s="116">
        <v>17</v>
      </c>
      <c r="Y78" s="116">
        <v>18</v>
      </c>
      <c r="Z78" s="116">
        <v>23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24</v>
      </c>
      <c r="X79" s="116">
        <v>21</v>
      </c>
      <c r="Y79" s="116">
        <v>22</v>
      </c>
      <c r="Z79" s="116">
        <v>18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4931</v>
      </c>
      <c r="X80" s="116">
        <v>5195</v>
      </c>
      <c r="Y80" s="116">
        <v>5446</v>
      </c>
      <c r="Z80" s="116">
        <v>5413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Murrindindi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411</v>
      </c>
      <c r="X83" s="116">
        <v>429</v>
      </c>
      <c r="Y83" s="116">
        <v>473</v>
      </c>
      <c r="Z83" s="116">
        <v>451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310</v>
      </c>
      <c r="X84" s="116">
        <v>328</v>
      </c>
      <c r="Y84" s="116">
        <v>331</v>
      </c>
      <c r="Z84" s="116">
        <v>340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10,917</v>
      </c>
      <c r="D85" s="100">
        <f t="shared" ref="D85:D90" si="4">AD4</f>
        <v>-7.2747112848958739E-3</v>
      </c>
      <c r="E85" s="101">
        <f t="shared" ref="E85:E90" si="5">AD4</f>
        <v>-7.2747112848958739E-3</v>
      </c>
      <c r="F85" s="100">
        <f t="shared" ref="F85:F90" si="6">AF4</f>
        <v>8.4757551669316422E-2</v>
      </c>
      <c r="G85" s="101">
        <f t="shared" ref="G85:G90" si="7">AF4</f>
        <v>8.4757551669316422E-2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727</v>
      </c>
      <c r="X85" s="116">
        <v>727</v>
      </c>
      <c r="Y85" s="116">
        <v>794</v>
      </c>
      <c r="Z85" s="116">
        <v>803</v>
      </c>
    </row>
    <row r="86" spans="1:30" ht="15" customHeight="1" x14ac:dyDescent="0.25">
      <c r="A86" s="102" t="s">
        <v>4</v>
      </c>
      <c r="B86" s="51"/>
      <c r="C86" s="61" t="str">
        <f t="shared" si="3"/>
        <v>5,499</v>
      </c>
      <c r="D86" s="100">
        <f t="shared" si="4"/>
        <v>-9.3676814988290502E-3</v>
      </c>
      <c r="E86" s="101">
        <f t="shared" si="5"/>
        <v>-9.3676814988290502E-3</v>
      </c>
      <c r="F86" s="100">
        <f t="shared" si="6"/>
        <v>6.1993047508690724E-2</v>
      </c>
      <c r="G86" s="101">
        <f t="shared" si="7"/>
        <v>6.1993047508690724E-2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227</v>
      </c>
      <c r="X86" s="116">
        <v>231</v>
      </c>
      <c r="Y86" s="116">
        <v>254</v>
      </c>
      <c r="Z86" s="116">
        <v>240</v>
      </c>
    </row>
    <row r="87" spans="1:30" ht="15" customHeight="1" x14ac:dyDescent="0.25">
      <c r="A87" s="102" t="s">
        <v>5</v>
      </c>
      <c r="B87" s="51"/>
      <c r="C87" s="61" t="str">
        <f t="shared" si="3"/>
        <v>5,411</v>
      </c>
      <c r="D87" s="100">
        <f t="shared" si="4"/>
        <v>-6.4267352185090054E-3</v>
      </c>
      <c r="E87" s="101">
        <f t="shared" si="5"/>
        <v>-6.4267352185090054E-3</v>
      </c>
      <c r="F87" s="100">
        <f t="shared" si="6"/>
        <v>0.10767656090071642</v>
      </c>
      <c r="G87" s="101">
        <f t="shared" si="7"/>
        <v>0.10767656090071642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100</v>
      </c>
      <c r="X87" s="116">
        <v>105</v>
      </c>
      <c r="Y87" s="116">
        <v>112</v>
      </c>
      <c r="Z87" s="116">
        <v>115</v>
      </c>
    </row>
    <row r="88" spans="1:30" ht="15" customHeight="1" x14ac:dyDescent="0.25">
      <c r="A88" s="51" t="s">
        <v>6</v>
      </c>
      <c r="B88" s="51"/>
      <c r="C88" s="61" t="str">
        <f t="shared" si="3"/>
        <v>7,749</v>
      </c>
      <c r="D88" s="100">
        <f t="shared" si="4"/>
        <v>-1.3368983957219305E-2</v>
      </c>
      <c r="E88" s="101">
        <f t="shared" si="5"/>
        <v>-1.3368983957219305E-2</v>
      </c>
      <c r="F88" s="100">
        <f t="shared" si="6"/>
        <v>8.7121212121212155E-2</v>
      </c>
      <c r="G88" s="101">
        <f t="shared" si="7"/>
        <v>8.7121212121212155E-2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116</v>
      </c>
      <c r="X88" s="116">
        <v>128</v>
      </c>
      <c r="Y88" s="116">
        <v>124</v>
      </c>
      <c r="Z88" s="116">
        <v>127</v>
      </c>
    </row>
    <row r="89" spans="1:30" ht="15" customHeight="1" x14ac:dyDescent="0.25">
      <c r="A89" s="51" t="s">
        <v>102</v>
      </c>
      <c r="B89" s="51"/>
      <c r="C89" s="61" t="str">
        <f t="shared" si="3"/>
        <v>$38,100</v>
      </c>
      <c r="D89" s="100">
        <f t="shared" si="4"/>
        <v>8.7955411988986931E-3</v>
      </c>
      <c r="E89" s="101">
        <f t="shared" si="5"/>
        <v>8.7955411988986931E-3</v>
      </c>
      <c r="F89" s="100">
        <f t="shared" si="6"/>
        <v>0.14891110306977873</v>
      </c>
      <c r="G89" s="101">
        <f t="shared" si="7"/>
        <v>0.14891110306977873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350</v>
      </c>
      <c r="X89" s="116">
        <v>356</v>
      </c>
      <c r="Y89" s="116">
        <v>355</v>
      </c>
      <c r="Z89" s="116">
        <v>347</v>
      </c>
    </row>
    <row r="90" spans="1:30" ht="15" customHeight="1" x14ac:dyDescent="0.25">
      <c r="A90" s="51" t="s">
        <v>7</v>
      </c>
      <c r="B90" s="51"/>
      <c r="C90" s="61" t="str">
        <f t="shared" si="3"/>
        <v>$373.3 mil</v>
      </c>
      <c r="D90" s="100">
        <f t="shared" si="4"/>
        <v>2.1619565791408446E-2</v>
      </c>
      <c r="E90" s="101">
        <f t="shared" si="5"/>
        <v>2.1619565791408446E-2</v>
      </c>
      <c r="F90" s="100">
        <f t="shared" si="6"/>
        <v>0.25871395137701847</v>
      </c>
      <c r="G90" s="101">
        <f t="shared" si="7"/>
        <v>0.25871395137701847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396</v>
      </c>
      <c r="X90" s="116">
        <v>409</v>
      </c>
      <c r="Y90" s="116">
        <v>450</v>
      </c>
      <c r="Z90" s="116">
        <v>440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3796</v>
      </c>
      <c r="X91" s="116">
        <v>3902</v>
      </c>
      <c r="Y91" s="116">
        <v>4139</v>
      </c>
      <c r="Z91" s="116">
        <v>4066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236</v>
      </c>
      <c r="X93" s="116">
        <v>268</v>
      </c>
      <c r="Y93" s="116">
        <v>278</v>
      </c>
      <c r="Z93" s="116">
        <v>272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596</v>
      </c>
      <c r="X94" s="116">
        <v>638</v>
      </c>
      <c r="Y94" s="116">
        <v>648</v>
      </c>
      <c r="Z94" s="116">
        <v>641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147</v>
      </c>
      <c r="X95" s="116">
        <v>153</v>
      </c>
      <c r="Y95" s="116">
        <v>177</v>
      </c>
      <c r="Z95" s="116">
        <v>186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560</v>
      </c>
      <c r="X96" s="116">
        <v>580</v>
      </c>
      <c r="Y96" s="116">
        <v>626</v>
      </c>
      <c r="Z96" s="116">
        <v>628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519</v>
      </c>
      <c r="X97" s="116">
        <v>548</v>
      </c>
      <c r="Y97" s="116">
        <v>589</v>
      </c>
      <c r="Z97" s="116">
        <v>588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240</v>
      </c>
      <c r="X98" s="116">
        <v>283</v>
      </c>
      <c r="Y98" s="116">
        <v>287</v>
      </c>
      <c r="Z98" s="116">
        <v>301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29</v>
      </c>
      <c r="X99" s="116">
        <v>31</v>
      </c>
      <c r="Y99" s="116">
        <v>26</v>
      </c>
      <c r="Z99" s="116">
        <v>38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254</v>
      </c>
      <c r="X100" s="116">
        <v>254</v>
      </c>
      <c r="Y100" s="116">
        <v>284</v>
      </c>
      <c r="Z100" s="116">
        <v>277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3377</v>
      </c>
      <c r="X101" s="116">
        <v>3538</v>
      </c>
      <c r="Y101" s="116">
        <v>3715</v>
      </c>
      <c r="Z101" s="116">
        <v>3682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6671</v>
      </c>
      <c r="X104" s="116">
        <v>7056</v>
      </c>
      <c r="Y104" s="116">
        <v>7476</v>
      </c>
      <c r="Z104" s="116">
        <v>7380</v>
      </c>
      <c r="AB104" s="113" t="str">
        <f>TEXT(Z104,"###,###")</f>
        <v>7,380</v>
      </c>
      <c r="AD104" s="134">
        <f>Z104/($Z$4)*100</f>
        <v>67.600989282770001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1925</v>
      </c>
      <c r="X105" s="116">
        <v>2003</v>
      </c>
      <c r="Y105" s="116">
        <v>1944</v>
      </c>
      <c r="Z105" s="116">
        <v>2036</v>
      </c>
      <c r="AB105" s="113" t="str">
        <f>TEXT(Z105,"###,###")</f>
        <v>2,036</v>
      </c>
      <c r="AD105" s="134">
        <f>Z105/($Z$4)*100</f>
        <v>18.649812219474214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8596</v>
      </c>
      <c r="X106" s="124">
        <v>9059</v>
      </c>
      <c r="Y106" s="124">
        <v>9420</v>
      </c>
      <c r="Z106" s="124">
        <v>9416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2115</v>
      </c>
      <c r="X108" s="116">
        <v>2261</v>
      </c>
      <c r="Y108" s="116">
        <v>2541</v>
      </c>
      <c r="Z108" s="116">
        <v>2386</v>
      </c>
      <c r="AB108" s="113" t="str">
        <f>TEXT(Z108,"###,###")</f>
        <v>2,386</v>
      </c>
      <c r="AD108" s="134">
        <f>Z108/($Z$4)*100</f>
        <v>21.855821196299349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1764</v>
      </c>
      <c r="X109" s="116">
        <v>1844</v>
      </c>
      <c r="Y109" s="116">
        <v>1788</v>
      </c>
      <c r="Z109" s="116">
        <v>1623</v>
      </c>
      <c r="AB109" s="113" t="str">
        <f>TEXT(Z109,"###,###")</f>
        <v>1,623</v>
      </c>
      <c r="AD109" s="134">
        <f>Z109/($Z$4)*100</f>
        <v>14.866721626820556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2278</v>
      </c>
      <c r="X110" s="116">
        <v>2415</v>
      </c>
      <c r="Y110" s="116">
        <v>2565</v>
      </c>
      <c r="Z110" s="116">
        <v>2831</v>
      </c>
      <c r="AB110" s="113" t="str">
        <f>TEXT(Z110,"###,###")</f>
        <v>2,831</v>
      </c>
      <c r="AD110" s="134">
        <f>Z110/($Z$4)*100</f>
        <v>25.932032609691309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2437</v>
      </c>
      <c r="X111" s="116">
        <v>2539</v>
      </c>
      <c r="Y111" s="116">
        <v>2531</v>
      </c>
      <c r="Z111" s="116">
        <v>2572</v>
      </c>
      <c r="AB111" s="113" t="str">
        <f>TEXT(Z111,"###,###")</f>
        <v>2,572</v>
      </c>
      <c r="AD111" s="134">
        <f>Z111/($Z$4)*100</f>
        <v>23.559585966840707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10119</v>
      </c>
      <c r="X112" s="116">
        <v>10478</v>
      </c>
      <c r="Y112" s="116">
        <v>10997</v>
      </c>
      <c r="Z112" s="116">
        <v>10915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43.17</v>
      </c>
      <c r="W118" s="135">
        <v>43.37</v>
      </c>
      <c r="X118" s="135">
        <v>45.49</v>
      </c>
      <c r="Y118" s="135">
        <v>45.48</v>
      </c>
      <c r="Z118" s="135">
        <v>45.47</v>
      </c>
      <c r="AB118" s="113" t="str">
        <f>TEXT(Z118,"##.0")</f>
        <v>45.5</v>
      </c>
    </row>
    <row r="120" spans="19:32" x14ac:dyDescent="0.25">
      <c r="S120" s="105" t="s">
        <v>104</v>
      </c>
      <c r="T120" s="116"/>
      <c r="U120" s="116"/>
      <c r="V120" s="116">
        <v>5257</v>
      </c>
      <c r="W120" s="116">
        <v>5301</v>
      </c>
      <c r="X120" s="116">
        <v>5493</v>
      </c>
      <c r="Y120" s="116">
        <v>5845</v>
      </c>
      <c r="Z120" s="116">
        <v>5786</v>
      </c>
      <c r="AB120" s="113" t="str">
        <f>TEXT(Z120,"###,###")</f>
        <v>5,786</v>
      </c>
    </row>
    <row r="121" spans="19:32" x14ac:dyDescent="0.25">
      <c r="S121" s="105" t="s">
        <v>105</v>
      </c>
      <c r="T121" s="116"/>
      <c r="U121" s="116"/>
      <c r="V121" s="116">
        <v>1098</v>
      </c>
      <c r="W121" s="116">
        <v>1091</v>
      </c>
      <c r="X121" s="116">
        <v>1144</v>
      </c>
      <c r="Y121" s="116">
        <v>1206</v>
      </c>
      <c r="Z121" s="116">
        <v>1156</v>
      </c>
      <c r="AB121" s="113" t="str">
        <f>TEXT(Z121,"###,###")</f>
        <v>1,156</v>
      </c>
    </row>
    <row r="122" spans="19:32" x14ac:dyDescent="0.25">
      <c r="S122" s="105" t="s">
        <v>106</v>
      </c>
      <c r="T122" s="116"/>
      <c r="U122" s="116"/>
      <c r="V122" s="116">
        <v>766</v>
      </c>
      <c r="W122" s="116">
        <v>786</v>
      </c>
      <c r="X122" s="116">
        <v>803</v>
      </c>
      <c r="Y122" s="116">
        <v>800</v>
      </c>
      <c r="Z122" s="116">
        <v>809</v>
      </c>
      <c r="AB122" s="113" t="str">
        <f>TEXT(Z122,"###,###")</f>
        <v>809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6023</v>
      </c>
      <c r="W124" s="116">
        <v>6087</v>
      </c>
      <c r="X124" s="116">
        <v>6296</v>
      </c>
      <c r="Y124" s="116">
        <v>6645</v>
      </c>
      <c r="Z124" s="116">
        <v>6595</v>
      </c>
      <c r="AB124" s="113" t="str">
        <f>TEXT(Z124,"###,###")</f>
        <v>6,595</v>
      </c>
      <c r="AD124" s="131">
        <f>Z124/$Z$7*100</f>
        <v>85.107755839463167</v>
      </c>
    </row>
    <row r="125" spans="19:32" x14ac:dyDescent="0.25">
      <c r="S125" s="105" t="s">
        <v>108</v>
      </c>
      <c r="T125" s="116"/>
      <c r="U125" s="116"/>
      <c r="V125" s="116">
        <v>1864</v>
      </c>
      <c r="W125" s="116">
        <v>1877</v>
      </c>
      <c r="X125" s="116">
        <v>1947</v>
      </c>
      <c r="Y125" s="116">
        <v>2006</v>
      </c>
      <c r="Z125" s="116">
        <v>1965</v>
      </c>
      <c r="AB125" s="113" t="str">
        <f>TEXT(Z125,"###,###")</f>
        <v>1,965</v>
      </c>
      <c r="AD125" s="131">
        <f>Z125/$Z$7*100</f>
        <v>25.358110723964383</v>
      </c>
    </row>
    <row r="127" spans="19:32" x14ac:dyDescent="0.25">
      <c r="S127" s="105" t="s">
        <v>109</v>
      </c>
      <c r="T127" s="116"/>
      <c r="U127" s="116"/>
      <c r="V127" s="116">
        <v>3794</v>
      </c>
      <c r="W127" s="116">
        <v>3797</v>
      </c>
      <c r="X127" s="116">
        <v>3902</v>
      </c>
      <c r="Y127" s="116">
        <v>4136</v>
      </c>
      <c r="Z127" s="116">
        <v>4066</v>
      </c>
      <c r="AB127" s="113" t="str">
        <f>TEXT(Z127,"###,###")</f>
        <v>4,066</v>
      </c>
      <c r="AD127" s="131">
        <f>Z127/$Z$7*100</f>
        <v>52.471286617628074</v>
      </c>
    </row>
    <row r="128" spans="19:32" x14ac:dyDescent="0.25">
      <c r="S128" s="105" t="s">
        <v>110</v>
      </c>
      <c r="T128" s="116"/>
      <c r="U128" s="116"/>
      <c r="V128" s="116">
        <v>3331</v>
      </c>
      <c r="W128" s="116">
        <v>3375</v>
      </c>
      <c r="X128" s="116">
        <v>3538</v>
      </c>
      <c r="Y128" s="116">
        <v>3718</v>
      </c>
      <c r="Z128" s="116">
        <v>3681</v>
      </c>
      <c r="AB128" s="113" t="str">
        <f>TEXT(Z128,"###,###")</f>
        <v>3,681</v>
      </c>
      <c r="AD128" s="131">
        <f>Z128/$Z$7*100</f>
        <v>47.502903600464577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CFD3F11-FDAE-4898-9CBE-B74DC6B390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F8FC992F-208A-4CD7-B099-93C3B60369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FA248AE9-AC02-4286-8DF6-9E1CEE11C6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7DB490E6-F3FC-4BAB-9B28-FAC298D9DC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99E77-5B32-4AB5-BDE1-52AA03BF0A96}">
  <sheetPr codeName="Sheet12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Nillumbik</v>
      </c>
      <c r="T1" s="103"/>
      <c r="U1" s="103"/>
      <c r="V1" s="103"/>
      <c r="W1" s="103"/>
      <c r="X1" s="103"/>
      <c r="Y1" s="104" t="str">
        <f>Y3</f>
        <v>8.57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172</v>
      </c>
      <c r="Y3" s="109" t="s">
        <v>262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8.57 Nillumbik,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51554</v>
      </c>
      <c r="W4" s="112">
        <v>51191</v>
      </c>
      <c r="X4" s="112">
        <v>52118</v>
      </c>
      <c r="Y4" s="112">
        <v>53076</v>
      </c>
      <c r="Z4" s="112">
        <v>53192</v>
      </c>
      <c r="AB4" s="113" t="str">
        <f>TEXT(Z4,"###,###")</f>
        <v>53,192</v>
      </c>
      <c r="AD4" s="114">
        <f>Z4/Y4-1</f>
        <v>2.1855452558594557E-3</v>
      </c>
      <c r="AF4" s="114">
        <f>Z4/V4-1</f>
        <v>3.1772510377468199E-2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25140</v>
      </c>
      <c r="W5" s="112">
        <v>24966</v>
      </c>
      <c r="X5" s="112">
        <v>25482</v>
      </c>
      <c r="Y5" s="112">
        <v>25838</v>
      </c>
      <c r="Z5" s="112">
        <v>25744</v>
      </c>
      <c r="AB5" s="113" t="str">
        <f>TEXT(Z5,"###,###")</f>
        <v>25,744</v>
      </c>
      <c r="AD5" s="114">
        <f t="shared" ref="AD5:AD9" si="0">Z5/Y5-1</f>
        <v>-3.6380524808421466E-3</v>
      </c>
      <c r="AF5" s="114">
        <f t="shared" ref="AF5:AF9" si="1">Z5/V5-1</f>
        <v>2.4025457438345166E-2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26414</v>
      </c>
      <c r="W6" s="112">
        <v>26225</v>
      </c>
      <c r="X6" s="112">
        <v>26636</v>
      </c>
      <c r="Y6" s="112">
        <v>27238</v>
      </c>
      <c r="Z6" s="112">
        <v>27445</v>
      </c>
      <c r="AB6" s="113" t="str">
        <f>TEXT(Z6,"###,###")</f>
        <v>27,445</v>
      </c>
      <c r="AD6" s="114">
        <f t="shared" si="0"/>
        <v>7.5996769219472959E-3</v>
      </c>
      <c r="AF6" s="114">
        <f t="shared" si="1"/>
        <v>3.9032331339441173E-2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37478</v>
      </c>
      <c r="W7" s="112">
        <v>37585</v>
      </c>
      <c r="X7" s="112">
        <v>37844</v>
      </c>
      <c r="Y7" s="112">
        <v>38534</v>
      </c>
      <c r="Z7" s="112">
        <v>38414</v>
      </c>
      <c r="AB7" s="113" t="str">
        <f>TEXT(Z7,"###,###")</f>
        <v>38,414</v>
      </c>
      <c r="AD7" s="114">
        <f t="shared" si="0"/>
        <v>-3.1141329734779566E-3</v>
      </c>
      <c r="AF7" s="114">
        <f t="shared" si="1"/>
        <v>2.4974651795720115E-2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53,192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38,414</v>
      </c>
      <c r="P8" s="71"/>
      <c r="S8" s="111" t="s">
        <v>87</v>
      </c>
      <c r="T8" s="112"/>
      <c r="U8" s="112"/>
      <c r="V8" s="112">
        <v>42172</v>
      </c>
      <c r="W8" s="112">
        <v>44163.5</v>
      </c>
      <c r="X8" s="112">
        <v>45100</v>
      </c>
      <c r="Y8" s="112">
        <v>46987</v>
      </c>
      <c r="Z8" s="112">
        <v>47754</v>
      </c>
      <c r="AB8" s="113" t="str">
        <f>TEXT(Z8,"$###,###")</f>
        <v>$47,754</v>
      </c>
      <c r="AD8" s="114">
        <f t="shared" si="0"/>
        <v>1.6323663992168003E-2</v>
      </c>
      <c r="AF8" s="114">
        <f t="shared" si="1"/>
        <v>0.13236270511239678</v>
      </c>
    </row>
    <row r="9" spans="1:32" x14ac:dyDescent="0.25">
      <c r="A9" s="32" t="s">
        <v>15</v>
      </c>
      <c r="B9" s="75"/>
      <c r="C9" s="76"/>
      <c r="D9" s="77">
        <f>AD104</f>
        <v>72.939539780418102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50.499817774769618</v>
      </c>
      <c r="P9" s="78" t="s">
        <v>88</v>
      </c>
      <c r="S9" s="111" t="s">
        <v>7</v>
      </c>
      <c r="T9" s="112"/>
      <c r="U9" s="112"/>
      <c r="V9" s="112">
        <v>2280024076</v>
      </c>
      <c r="W9" s="112">
        <v>2391914832</v>
      </c>
      <c r="X9" s="112">
        <v>2479661629</v>
      </c>
      <c r="Y9" s="112">
        <v>2625666377</v>
      </c>
      <c r="Z9" s="112">
        <v>2703277672</v>
      </c>
      <c r="AB9" s="113" t="str">
        <f>TEXT(Z9/1000000,"$#,###.0")&amp;" mil"</f>
        <v>$2,703.3 mil</v>
      </c>
      <c r="AD9" s="114">
        <f t="shared" si="0"/>
        <v>2.9558703908405981E-2</v>
      </c>
      <c r="AF9" s="114">
        <f t="shared" si="1"/>
        <v>0.18563558185865392</v>
      </c>
    </row>
    <row r="10" spans="1:32" x14ac:dyDescent="0.25">
      <c r="A10" s="32" t="s">
        <v>18</v>
      </c>
      <c r="B10" s="75"/>
      <c r="C10" s="76"/>
      <c r="D10" s="77">
        <f>AD105</f>
        <v>19.66461121973229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49.505388660384234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92.695371479148221</v>
      </c>
      <c r="P11" s="78" t="s">
        <v>88</v>
      </c>
      <c r="S11" s="111" t="s">
        <v>30</v>
      </c>
      <c r="T11" s="116"/>
      <c r="U11" s="116"/>
      <c r="V11" s="116">
        <v>46126</v>
      </c>
      <c r="W11" s="116">
        <v>45723</v>
      </c>
      <c r="X11" s="116">
        <v>46552</v>
      </c>
      <c r="Y11" s="116">
        <v>47365</v>
      </c>
      <c r="Z11" s="116">
        <v>47493</v>
      </c>
    </row>
    <row r="12" spans="1:32" ht="28.5" customHeight="1" x14ac:dyDescent="0.25">
      <c r="A12" s="32" t="s">
        <v>20</v>
      </c>
      <c r="B12" s="76"/>
      <c r="C12" s="76"/>
      <c r="D12" s="77">
        <f>AD108</f>
        <v>17.722589863137316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14.825324100588327</v>
      </c>
      <c r="P12" s="78" t="s">
        <v>88</v>
      </c>
      <c r="S12" s="111" t="s">
        <v>31</v>
      </c>
      <c r="T12" s="116"/>
      <c r="U12" s="116"/>
      <c r="V12" s="116">
        <v>5425</v>
      </c>
      <c r="W12" s="116">
        <v>5465</v>
      </c>
      <c r="X12" s="116">
        <v>5566</v>
      </c>
      <c r="Y12" s="116">
        <v>5708</v>
      </c>
      <c r="Z12" s="116">
        <v>5691</v>
      </c>
    </row>
    <row r="13" spans="1:32" ht="15" customHeight="1" x14ac:dyDescent="0.25">
      <c r="A13" s="32" t="s">
        <v>21</v>
      </c>
      <c r="B13" s="76"/>
      <c r="C13" s="76"/>
      <c r="D13" s="77">
        <f>AD109</f>
        <v>14.067904948112497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42.9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21.221236276131748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16.064131594700815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39.601819822529706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83.935868405299189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275</v>
      </c>
      <c r="Z15" s="116">
        <v>287</v>
      </c>
      <c r="AB15" s="121">
        <f t="shared" ref="AB15:AB34" si="2">IF(Z15="np",0,Z15/$Z$34)</f>
        <v>5.3959539745807323E-3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64</v>
      </c>
      <c r="Z16" s="116">
        <v>70</v>
      </c>
      <c r="AB16" s="121">
        <f t="shared" si="2"/>
        <v>1.3160863352635933E-3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2747</v>
      </c>
      <c r="Z17" s="116">
        <v>2570</v>
      </c>
      <c r="AB17" s="121">
        <f t="shared" si="2"/>
        <v>4.8319169737534785E-2</v>
      </c>
    </row>
    <row r="18" spans="1:28" x14ac:dyDescent="0.25">
      <c r="A18" s="67" t="str">
        <f>$S$1&amp;" ("&amp;$V$2&amp;" to "&amp;$Z$2&amp;")"</f>
        <v>Nillumbik (2014-15 to 2018-19)</v>
      </c>
      <c r="B18" s="67"/>
      <c r="C18" s="67"/>
      <c r="D18" s="67"/>
      <c r="E18" s="67"/>
      <c r="F18" s="67"/>
      <c r="G18" s="67" t="str">
        <f>$S$1&amp;" ("&amp;$V$2&amp;" to "&amp;$Z$2&amp;")"</f>
        <v>Nillumbik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313</v>
      </c>
      <c r="Z18" s="116">
        <v>320</v>
      </c>
      <c r="AB18" s="121">
        <f t="shared" si="2"/>
        <v>6.0163946754907124E-3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5335</v>
      </c>
      <c r="Z19" s="116">
        <v>5324</v>
      </c>
      <c r="AB19" s="121">
        <f t="shared" si="2"/>
        <v>0.10009776641347673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2278</v>
      </c>
      <c r="Z20" s="116">
        <v>2184</v>
      </c>
      <c r="AB20" s="121">
        <f t="shared" si="2"/>
        <v>4.1061893660224114E-2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4401</v>
      </c>
      <c r="Z21" s="116">
        <v>4291</v>
      </c>
      <c r="AB21" s="121">
        <f t="shared" si="2"/>
        <v>8.0676092351658263E-2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2450</v>
      </c>
      <c r="Z22" s="116">
        <v>2436</v>
      </c>
      <c r="AB22" s="121">
        <f t="shared" si="2"/>
        <v>4.579980446717305E-2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1370</v>
      </c>
      <c r="Z23" s="116">
        <v>1401</v>
      </c>
      <c r="AB23" s="121">
        <f t="shared" si="2"/>
        <v>2.6340527938632775E-2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985</v>
      </c>
      <c r="Z24" s="116">
        <v>1036</v>
      </c>
      <c r="AB24" s="121">
        <f t="shared" si="2"/>
        <v>1.9478077761901181E-2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2180</v>
      </c>
      <c r="Z25" s="116">
        <v>2243</v>
      </c>
      <c r="AB25" s="121">
        <f t="shared" si="2"/>
        <v>4.217116642851771E-2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987</v>
      </c>
      <c r="Z26" s="116">
        <v>952</v>
      </c>
      <c r="AB26" s="121">
        <f t="shared" si="2"/>
        <v>1.7898774159584869E-2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4842</v>
      </c>
      <c r="Z27" s="116">
        <v>4958</v>
      </c>
      <c r="AB27" s="121">
        <f t="shared" si="2"/>
        <v>9.3216515003384223E-2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3486</v>
      </c>
      <c r="Z28" s="116">
        <v>3468</v>
      </c>
      <c r="AB28" s="121">
        <f t="shared" si="2"/>
        <v>6.520267729563059E-2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2714</v>
      </c>
      <c r="Z29" s="116">
        <v>4751</v>
      </c>
      <c r="AB29" s="121">
        <f t="shared" si="2"/>
        <v>8.9324659697676168E-2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6297</v>
      </c>
      <c r="Z30" s="116">
        <v>4778</v>
      </c>
      <c r="AB30" s="121">
        <f t="shared" si="2"/>
        <v>8.9832292998420701E-2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6205</v>
      </c>
      <c r="Z31" s="116">
        <v>6298</v>
      </c>
      <c r="AB31" s="121">
        <f t="shared" si="2"/>
        <v>0.11841016770700158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1727</v>
      </c>
      <c r="Z32" s="116">
        <v>1806</v>
      </c>
      <c r="AB32" s="121">
        <f t="shared" si="2"/>
        <v>3.3955027449800709E-2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1849</v>
      </c>
      <c r="Z33" s="116">
        <v>1878</v>
      </c>
      <c r="AB33" s="121">
        <f t="shared" si="2"/>
        <v>3.5308716251786117E-2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53076</v>
      </c>
      <c r="Z34" s="124">
        <v>53188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32249</v>
      </c>
      <c r="AB37" s="136">
        <f>Z37/Z40*100</f>
        <v>83.935868405299189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6172</v>
      </c>
      <c r="AB38" s="136">
        <f>Z38/Z40*100</f>
        <v>16.064131594700815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38421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15</v>
      </c>
      <c r="X44" s="116">
        <v>18</v>
      </c>
      <c r="Y44" s="116">
        <v>9</v>
      </c>
      <c r="Z44" s="116">
        <v>9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443</v>
      </c>
      <c r="X45" s="116">
        <v>443</v>
      </c>
      <c r="Y45" s="116">
        <v>480</v>
      </c>
      <c r="Z45" s="116">
        <v>459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1601</v>
      </c>
      <c r="X46" s="116">
        <v>1708</v>
      </c>
      <c r="Y46" s="116">
        <v>1635</v>
      </c>
      <c r="Z46" s="116">
        <v>1719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2464</v>
      </c>
      <c r="X47" s="116">
        <v>2525</v>
      </c>
      <c r="Y47" s="116">
        <v>2614</v>
      </c>
      <c r="Z47" s="116">
        <v>2544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2374</v>
      </c>
      <c r="X48" s="116">
        <v>2463</v>
      </c>
      <c r="Y48" s="116">
        <v>2483</v>
      </c>
      <c r="Z48" s="116">
        <v>2442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Nillumbik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1916</v>
      </c>
      <c r="X49" s="116">
        <v>1992</v>
      </c>
      <c r="Y49" s="116">
        <v>2048</v>
      </c>
      <c r="Z49" s="116">
        <v>2125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2001</v>
      </c>
      <c r="X50" s="116">
        <v>2101</v>
      </c>
      <c r="Y50" s="116">
        <v>2174</v>
      </c>
      <c r="Z50" s="116">
        <v>2150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2566</v>
      </c>
      <c r="X51" s="116">
        <v>2541</v>
      </c>
      <c r="Y51" s="116">
        <v>2501</v>
      </c>
      <c r="Z51" s="116">
        <v>2355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2842</v>
      </c>
      <c r="X52" s="116">
        <v>2905</v>
      </c>
      <c r="Y52" s="116">
        <v>2885</v>
      </c>
      <c r="Z52" s="116">
        <v>2864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2682</v>
      </c>
      <c r="X53" s="116">
        <v>2636</v>
      </c>
      <c r="Y53" s="116">
        <v>2550</v>
      </c>
      <c r="Z53" s="116">
        <v>2614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2584</v>
      </c>
      <c r="X54" s="116">
        <v>2570</v>
      </c>
      <c r="Y54" s="116">
        <v>2661</v>
      </c>
      <c r="Z54" s="116">
        <v>2609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1893</v>
      </c>
      <c r="X55" s="116">
        <v>1916</v>
      </c>
      <c r="Y55" s="116">
        <v>1989</v>
      </c>
      <c r="Z55" s="116">
        <v>2048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1010</v>
      </c>
      <c r="X56" s="116">
        <v>1015</v>
      </c>
      <c r="Y56" s="116">
        <v>1080</v>
      </c>
      <c r="Z56" s="116">
        <v>1089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356</v>
      </c>
      <c r="X57" s="116">
        <v>411</v>
      </c>
      <c r="Y57" s="116">
        <v>446</v>
      </c>
      <c r="Z57" s="116">
        <v>464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115</v>
      </c>
      <c r="X58" s="116">
        <v>147</v>
      </c>
      <c r="Y58" s="116">
        <v>143</v>
      </c>
      <c r="Z58" s="116">
        <v>155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64</v>
      </c>
      <c r="X59" s="116">
        <v>61</v>
      </c>
      <c r="Y59" s="116">
        <v>63</v>
      </c>
      <c r="Z59" s="116">
        <v>62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37</v>
      </c>
      <c r="X60" s="116">
        <v>28</v>
      </c>
      <c r="Y60" s="116">
        <v>35</v>
      </c>
      <c r="Z60" s="116">
        <v>35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24966</v>
      </c>
      <c r="X61" s="116">
        <v>25482</v>
      </c>
      <c r="Y61" s="116">
        <v>25838</v>
      </c>
      <c r="Z61" s="116">
        <v>25746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14</v>
      </c>
      <c r="X63" s="116">
        <v>10</v>
      </c>
      <c r="Y63" s="116">
        <v>12</v>
      </c>
      <c r="Z63" s="116">
        <v>11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Nillumbik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528</v>
      </c>
      <c r="X64" s="116">
        <v>539</v>
      </c>
      <c r="Y64" s="116">
        <v>550</v>
      </c>
      <c r="Z64" s="116">
        <v>556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1678</v>
      </c>
      <c r="X65" s="116">
        <v>1769</v>
      </c>
      <c r="Y65" s="116">
        <v>1813</v>
      </c>
      <c r="Z65" s="116">
        <v>1813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2829</v>
      </c>
      <c r="X66" s="116">
        <v>2813</v>
      </c>
      <c r="Y66" s="116">
        <v>2940</v>
      </c>
      <c r="Z66" s="116">
        <v>2905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2360</v>
      </c>
      <c r="X67" s="116">
        <v>2524</v>
      </c>
      <c r="Y67" s="116">
        <v>2527</v>
      </c>
      <c r="Z67" s="116">
        <v>2588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1922</v>
      </c>
      <c r="X68" s="116">
        <v>2017</v>
      </c>
      <c r="Y68" s="116">
        <v>2054</v>
      </c>
      <c r="Z68" s="116">
        <v>2087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2196</v>
      </c>
      <c r="X69" s="116">
        <v>2238</v>
      </c>
      <c r="Y69" s="116">
        <v>2238</v>
      </c>
      <c r="Z69" s="116">
        <v>2303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2930</v>
      </c>
      <c r="X70" s="116">
        <v>2833</v>
      </c>
      <c r="Y70" s="116">
        <v>2848</v>
      </c>
      <c r="Z70" s="116">
        <v>2775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3078</v>
      </c>
      <c r="X71" s="116">
        <v>3137</v>
      </c>
      <c r="Y71" s="116">
        <v>3245</v>
      </c>
      <c r="Z71" s="116">
        <v>3259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3077</v>
      </c>
      <c r="X72" s="116">
        <v>3052</v>
      </c>
      <c r="Y72" s="116">
        <v>3034</v>
      </c>
      <c r="Z72" s="116">
        <v>3058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2654</v>
      </c>
      <c r="X73" s="116">
        <v>2621</v>
      </c>
      <c r="Y73" s="116">
        <v>2711</v>
      </c>
      <c r="Z73" s="116">
        <v>2757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1758</v>
      </c>
      <c r="X74" s="116">
        <v>1848</v>
      </c>
      <c r="Y74" s="116">
        <v>1901</v>
      </c>
      <c r="Z74" s="116">
        <v>1948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748</v>
      </c>
      <c r="X75" s="116">
        <v>754</v>
      </c>
      <c r="Y75" s="116">
        <v>818</v>
      </c>
      <c r="Z75" s="116">
        <v>852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268</v>
      </c>
      <c r="X76" s="116">
        <v>301</v>
      </c>
      <c r="Y76" s="116">
        <v>322</v>
      </c>
      <c r="Z76" s="116">
        <v>325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96</v>
      </c>
      <c r="X77" s="116">
        <v>91</v>
      </c>
      <c r="Y77" s="116">
        <v>117</v>
      </c>
      <c r="Z77" s="116">
        <v>117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44</v>
      </c>
      <c r="X78" s="116">
        <v>40</v>
      </c>
      <c r="Y78" s="116">
        <v>52</v>
      </c>
      <c r="Z78" s="116">
        <v>44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51</v>
      </c>
      <c r="X79" s="116">
        <v>49</v>
      </c>
      <c r="Y79" s="116">
        <v>48</v>
      </c>
      <c r="Z79" s="116">
        <v>40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26225</v>
      </c>
      <c r="X80" s="116">
        <v>26636</v>
      </c>
      <c r="Y80" s="116">
        <v>27238</v>
      </c>
      <c r="Z80" s="116">
        <v>27445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Nillumbik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3321</v>
      </c>
      <c r="X83" s="116">
        <v>3397</v>
      </c>
      <c r="Y83" s="116">
        <v>3527</v>
      </c>
      <c r="Z83" s="116">
        <v>3530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3577</v>
      </c>
      <c r="X84" s="116">
        <v>3620</v>
      </c>
      <c r="Y84" s="116">
        <v>3680</v>
      </c>
      <c r="Z84" s="116">
        <v>3701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53,192</v>
      </c>
      <c r="D85" s="100">
        <f t="shared" ref="D85:D90" si="4">AD4</f>
        <v>2.1855452558594557E-3</v>
      </c>
      <c r="E85" s="101">
        <f t="shared" ref="E85:E90" si="5">AD4</f>
        <v>2.1855452558594557E-3</v>
      </c>
      <c r="F85" s="100">
        <f t="shared" ref="F85:F90" si="6">AF4</f>
        <v>3.1772510377468199E-2</v>
      </c>
      <c r="G85" s="101">
        <f t="shared" ref="G85:G90" si="7">AF4</f>
        <v>3.1772510377468199E-2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3372</v>
      </c>
      <c r="X85" s="116">
        <v>3420</v>
      </c>
      <c r="Y85" s="116">
        <v>3571</v>
      </c>
      <c r="Z85" s="116">
        <v>3655</v>
      </c>
    </row>
    <row r="86" spans="1:30" ht="15" customHeight="1" x14ac:dyDescent="0.25">
      <c r="A86" s="102" t="s">
        <v>4</v>
      </c>
      <c r="B86" s="51"/>
      <c r="C86" s="61" t="str">
        <f t="shared" si="3"/>
        <v>25,744</v>
      </c>
      <c r="D86" s="100">
        <f t="shared" si="4"/>
        <v>-3.6380524808421466E-3</v>
      </c>
      <c r="E86" s="101">
        <f t="shared" si="5"/>
        <v>-3.6380524808421466E-3</v>
      </c>
      <c r="F86" s="100">
        <f t="shared" si="6"/>
        <v>2.4025457438345166E-2</v>
      </c>
      <c r="G86" s="101">
        <f t="shared" si="7"/>
        <v>2.4025457438345166E-2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961</v>
      </c>
      <c r="X86" s="116">
        <v>987</v>
      </c>
      <c r="Y86" s="116">
        <v>1057</v>
      </c>
      <c r="Z86" s="116">
        <v>1034</v>
      </c>
    </row>
    <row r="87" spans="1:30" ht="15" customHeight="1" x14ac:dyDescent="0.25">
      <c r="A87" s="102" t="s">
        <v>5</v>
      </c>
      <c r="B87" s="51"/>
      <c r="C87" s="61" t="str">
        <f t="shared" si="3"/>
        <v>27,445</v>
      </c>
      <c r="D87" s="100">
        <f t="shared" si="4"/>
        <v>7.5996769219472959E-3</v>
      </c>
      <c r="E87" s="101">
        <f t="shared" si="5"/>
        <v>7.5996769219472959E-3</v>
      </c>
      <c r="F87" s="100">
        <f t="shared" si="6"/>
        <v>3.9032331339441173E-2</v>
      </c>
      <c r="G87" s="101">
        <f t="shared" si="7"/>
        <v>3.9032331339441173E-2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1204</v>
      </c>
      <c r="X87" s="116">
        <v>1198</v>
      </c>
      <c r="Y87" s="116">
        <v>1189</v>
      </c>
      <c r="Z87" s="116">
        <v>1134</v>
      </c>
    </row>
    <row r="88" spans="1:30" ht="15" customHeight="1" x14ac:dyDescent="0.25">
      <c r="A88" s="51" t="s">
        <v>6</v>
      </c>
      <c r="B88" s="51"/>
      <c r="C88" s="61" t="str">
        <f t="shared" si="3"/>
        <v>38,414</v>
      </c>
      <c r="D88" s="100">
        <f t="shared" si="4"/>
        <v>-3.1141329734779566E-3</v>
      </c>
      <c r="E88" s="101">
        <f t="shared" si="5"/>
        <v>-3.1141329734779566E-3</v>
      </c>
      <c r="F88" s="100">
        <f t="shared" si="6"/>
        <v>2.4974651795720115E-2</v>
      </c>
      <c r="G88" s="101">
        <f t="shared" si="7"/>
        <v>2.4974651795720115E-2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998</v>
      </c>
      <c r="X88" s="116">
        <v>1019</v>
      </c>
      <c r="Y88" s="116">
        <v>1064</v>
      </c>
      <c r="Z88" s="116">
        <v>1027</v>
      </c>
    </row>
    <row r="89" spans="1:30" ht="15" customHeight="1" x14ac:dyDescent="0.25">
      <c r="A89" s="51" t="s">
        <v>102</v>
      </c>
      <c r="B89" s="51"/>
      <c r="C89" s="61" t="str">
        <f t="shared" si="3"/>
        <v>$47,754</v>
      </c>
      <c r="D89" s="100">
        <f t="shared" si="4"/>
        <v>1.6323663992168003E-2</v>
      </c>
      <c r="E89" s="101">
        <f t="shared" si="5"/>
        <v>1.6323663992168003E-2</v>
      </c>
      <c r="F89" s="100">
        <f t="shared" si="6"/>
        <v>0.13236270511239678</v>
      </c>
      <c r="G89" s="101">
        <f t="shared" si="7"/>
        <v>0.13236270511239678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732</v>
      </c>
      <c r="X89" s="116">
        <v>734</v>
      </c>
      <c r="Y89" s="116">
        <v>755</v>
      </c>
      <c r="Z89" s="116">
        <v>762</v>
      </c>
    </row>
    <row r="90" spans="1:30" ht="15" customHeight="1" x14ac:dyDescent="0.25">
      <c r="A90" s="51" t="s">
        <v>7</v>
      </c>
      <c r="B90" s="51"/>
      <c r="C90" s="61" t="str">
        <f t="shared" si="3"/>
        <v>$2,703.3 mil</v>
      </c>
      <c r="D90" s="100">
        <f t="shared" si="4"/>
        <v>2.9558703908405981E-2</v>
      </c>
      <c r="E90" s="101">
        <f t="shared" si="5"/>
        <v>2.9558703908405981E-2</v>
      </c>
      <c r="F90" s="100">
        <f t="shared" si="6"/>
        <v>0.18563558185865392</v>
      </c>
      <c r="G90" s="101">
        <f t="shared" si="7"/>
        <v>0.18563558185865392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1018</v>
      </c>
      <c r="X90" s="116">
        <v>1047</v>
      </c>
      <c r="Y90" s="116">
        <v>1112</v>
      </c>
      <c r="Z90" s="116">
        <v>1108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19054</v>
      </c>
      <c r="X91" s="116">
        <v>19182</v>
      </c>
      <c r="Y91" s="116">
        <v>19535</v>
      </c>
      <c r="Z91" s="116">
        <v>19400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1640</v>
      </c>
      <c r="X93" s="116">
        <v>1772</v>
      </c>
      <c r="Y93" s="116">
        <v>1867</v>
      </c>
      <c r="Z93" s="116">
        <v>1914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4851</v>
      </c>
      <c r="X94" s="116">
        <v>4923</v>
      </c>
      <c r="Y94" s="116">
        <v>5056</v>
      </c>
      <c r="Z94" s="116">
        <v>5126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534</v>
      </c>
      <c r="X95" s="116">
        <v>534</v>
      </c>
      <c r="Y95" s="116">
        <v>557</v>
      </c>
      <c r="Z95" s="116">
        <v>553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1983</v>
      </c>
      <c r="X96" s="116">
        <v>2060</v>
      </c>
      <c r="Y96" s="116">
        <v>2198</v>
      </c>
      <c r="Z96" s="116">
        <v>2230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4055</v>
      </c>
      <c r="X97" s="116">
        <v>4101</v>
      </c>
      <c r="Y97" s="116">
        <v>4104</v>
      </c>
      <c r="Z97" s="116">
        <v>4042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1678</v>
      </c>
      <c r="X98" s="116">
        <v>1691</v>
      </c>
      <c r="Y98" s="116">
        <v>1716</v>
      </c>
      <c r="Z98" s="116">
        <v>1726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73</v>
      </c>
      <c r="X99" s="116">
        <v>64</v>
      </c>
      <c r="Y99" s="116">
        <v>78</v>
      </c>
      <c r="Z99" s="116">
        <v>81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309</v>
      </c>
      <c r="X100" s="116">
        <v>342</v>
      </c>
      <c r="Y100" s="116">
        <v>384</v>
      </c>
      <c r="Z100" s="116">
        <v>382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18531</v>
      </c>
      <c r="X101" s="116">
        <v>18662</v>
      </c>
      <c r="Y101" s="116">
        <v>18999</v>
      </c>
      <c r="Z101" s="116">
        <v>19015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35471</v>
      </c>
      <c r="X104" s="116">
        <v>37796</v>
      </c>
      <c r="Y104" s="116">
        <v>38934</v>
      </c>
      <c r="Z104" s="116">
        <v>38798</v>
      </c>
      <c r="AB104" s="113" t="str">
        <f>TEXT(Z104,"###,###")</f>
        <v>38,798</v>
      </c>
      <c r="AD104" s="134">
        <f>Z104/($Z$4)*100</f>
        <v>72.939539780418102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10855</v>
      </c>
      <c r="X105" s="116">
        <v>10348</v>
      </c>
      <c r="Y105" s="116">
        <v>10048</v>
      </c>
      <c r="Z105" s="116">
        <v>10460</v>
      </c>
      <c r="AB105" s="113" t="str">
        <f>TEXT(Z105,"###,###")</f>
        <v>10,460</v>
      </c>
      <c r="AD105" s="134">
        <f>Z105/($Z$4)*100</f>
        <v>19.66461121973229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46326</v>
      </c>
      <c r="X106" s="124">
        <v>48144</v>
      </c>
      <c r="Y106" s="124">
        <v>48982</v>
      </c>
      <c r="Z106" s="124">
        <v>49258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8112</v>
      </c>
      <c r="X108" s="116">
        <v>8928</v>
      </c>
      <c r="Y108" s="116">
        <v>10106</v>
      </c>
      <c r="Z108" s="116">
        <v>9427</v>
      </c>
      <c r="AB108" s="113" t="str">
        <f>TEXT(Z108,"###,###")</f>
        <v>9,427</v>
      </c>
      <c r="AD108" s="134">
        <f>Z108/($Z$4)*100</f>
        <v>17.722589863137316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7368</v>
      </c>
      <c r="X109" s="116">
        <v>7694</v>
      </c>
      <c r="Y109" s="116">
        <v>7847</v>
      </c>
      <c r="Z109" s="116">
        <v>7483</v>
      </c>
      <c r="AB109" s="113" t="str">
        <f>TEXT(Z109,"###,###")</f>
        <v>7,483</v>
      </c>
      <c r="AD109" s="134">
        <f>Z109/($Z$4)*100</f>
        <v>14.067904948112497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10470</v>
      </c>
      <c r="X110" s="116">
        <v>10684</v>
      </c>
      <c r="Y110" s="116">
        <v>10324</v>
      </c>
      <c r="Z110" s="116">
        <v>11288</v>
      </c>
      <c r="AB110" s="113" t="str">
        <f>TEXT(Z110,"###,###")</f>
        <v>11,288</v>
      </c>
      <c r="AD110" s="134">
        <f>Z110/($Z$4)*100</f>
        <v>21.221236276131748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20379</v>
      </c>
      <c r="X111" s="116">
        <v>20838</v>
      </c>
      <c r="Y111" s="116">
        <v>20707</v>
      </c>
      <c r="Z111" s="116">
        <v>21065</v>
      </c>
      <c r="AB111" s="113" t="str">
        <f>TEXT(Z111,"###,###")</f>
        <v>21,065</v>
      </c>
      <c r="AD111" s="134">
        <f>Z111/($Z$4)*100</f>
        <v>39.601819822529706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51191</v>
      </c>
      <c r="X112" s="116">
        <v>52118</v>
      </c>
      <c r="Y112" s="116">
        <v>53076</v>
      </c>
      <c r="Z112" s="116">
        <v>53189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42.46</v>
      </c>
      <c r="W118" s="135">
        <v>41.74</v>
      </c>
      <c r="X118" s="135">
        <v>42.74</v>
      </c>
      <c r="Y118" s="135">
        <v>42.88</v>
      </c>
      <c r="Z118" s="135">
        <v>42.89</v>
      </c>
      <c r="AB118" s="113" t="str">
        <f>TEXT(Z118,"##.0")</f>
        <v>42.9</v>
      </c>
    </row>
    <row r="120" spans="19:32" x14ac:dyDescent="0.25">
      <c r="S120" s="105" t="s">
        <v>104</v>
      </c>
      <c r="T120" s="116"/>
      <c r="U120" s="116"/>
      <c r="V120" s="116">
        <v>32050</v>
      </c>
      <c r="W120" s="116">
        <v>32117</v>
      </c>
      <c r="X120" s="116">
        <v>32278</v>
      </c>
      <c r="Y120" s="116">
        <v>32823</v>
      </c>
      <c r="Z120" s="116">
        <v>32721</v>
      </c>
      <c r="AB120" s="113" t="str">
        <f>TEXT(Z120,"###,###")</f>
        <v>32,721</v>
      </c>
    </row>
    <row r="121" spans="19:32" x14ac:dyDescent="0.25">
      <c r="S121" s="105" t="s">
        <v>105</v>
      </c>
      <c r="T121" s="116"/>
      <c r="U121" s="116"/>
      <c r="V121" s="116">
        <v>2776</v>
      </c>
      <c r="W121" s="116">
        <v>2795</v>
      </c>
      <c r="X121" s="116">
        <v>2806</v>
      </c>
      <c r="Y121" s="116">
        <v>2867</v>
      </c>
      <c r="Z121" s="116">
        <v>2808</v>
      </c>
      <c r="AB121" s="113" t="str">
        <f>TEXT(Z121,"###,###")</f>
        <v>2,808</v>
      </c>
    </row>
    <row r="122" spans="19:32" x14ac:dyDescent="0.25">
      <c r="S122" s="105" t="s">
        <v>106</v>
      </c>
      <c r="T122" s="116"/>
      <c r="U122" s="116"/>
      <c r="V122" s="116">
        <v>2653</v>
      </c>
      <c r="W122" s="116">
        <v>2672</v>
      </c>
      <c r="X122" s="116">
        <v>2760</v>
      </c>
      <c r="Y122" s="116">
        <v>2845</v>
      </c>
      <c r="Z122" s="116">
        <v>2887</v>
      </c>
      <c r="AB122" s="113" t="str">
        <f>TEXT(Z122,"###,###")</f>
        <v>2,887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34703</v>
      </c>
      <c r="W124" s="116">
        <v>34789</v>
      </c>
      <c r="X124" s="116">
        <v>35038</v>
      </c>
      <c r="Y124" s="116">
        <v>35668</v>
      </c>
      <c r="Z124" s="116">
        <v>35608</v>
      </c>
      <c r="AB124" s="113" t="str">
        <f>TEXT(Z124,"###,###")</f>
        <v>35,608</v>
      </c>
      <c r="AD124" s="131">
        <f>Z124/$Z$7*100</f>
        <v>92.695371479148221</v>
      </c>
    </row>
    <row r="125" spans="19:32" x14ac:dyDescent="0.25">
      <c r="S125" s="105" t="s">
        <v>108</v>
      </c>
      <c r="T125" s="116"/>
      <c r="U125" s="116"/>
      <c r="V125" s="116">
        <v>5429</v>
      </c>
      <c r="W125" s="116">
        <v>5467</v>
      </c>
      <c r="X125" s="116">
        <v>5566</v>
      </c>
      <c r="Y125" s="116">
        <v>5712</v>
      </c>
      <c r="Z125" s="116">
        <v>5695</v>
      </c>
      <c r="AB125" s="113" t="str">
        <f>TEXT(Z125,"###,###")</f>
        <v>5,695</v>
      </c>
      <c r="AD125" s="131">
        <f>Z125/$Z$7*100</f>
        <v>14.825324100588327</v>
      </c>
    </row>
    <row r="127" spans="19:32" x14ac:dyDescent="0.25">
      <c r="S127" s="105" t="s">
        <v>109</v>
      </c>
      <c r="T127" s="116"/>
      <c r="U127" s="116"/>
      <c r="V127" s="116">
        <v>19006</v>
      </c>
      <c r="W127" s="116">
        <v>19054</v>
      </c>
      <c r="X127" s="116">
        <v>19182</v>
      </c>
      <c r="Y127" s="116">
        <v>19535</v>
      </c>
      <c r="Z127" s="116">
        <v>19399</v>
      </c>
      <c r="AB127" s="113" t="str">
        <f>TEXT(Z127,"###,###")</f>
        <v>19,399</v>
      </c>
      <c r="AD127" s="131">
        <f>Z127/$Z$7*100</f>
        <v>50.499817774769618</v>
      </c>
    </row>
    <row r="128" spans="19:32" x14ac:dyDescent="0.25">
      <c r="S128" s="105" t="s">
        <v>110</v>
      </c>
      <c r="T128" s="116"/>
      <c r="U128" s="116"/>
      <c r="V128" s="116">
        <v>18472</v>
      </c>
      <c r="W128" s="116">
        <v>18531</v>
      </c>
      <c r="X128" s="116">
        <v>18662</v>
      </c>
      <c r="Y128" s="116">
        <v>18999</v>
      </c>
      <c r="Z128" s="116">
        <v>19017</v>
      </c>
      <c r="AB128" s="113" t="str">
        <f>TEXT(Z128,"###,###")</f>
        <v>19,017</v>
      </c>
      <c r="AD128" s="131">
        <f>Z128/$Z$7*100</f>
        <v>49.505388660384234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2C62E5C-5A59-4D45-AE44-665FE21294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C6AA6C37-2CF4-44C5-961A-665B97EF1B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AF2DED84-E6B0-4297-8EA2-2B69AF2A30F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4D8DFDD9-C236-4BBB-9AC6-F5BA4CE2B4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B8082-006F-409F-AE96-2396AC2CBEA2}">
  <sheetPr codeName="Sheet12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Northern Grampians</v>
      </c>
      <c r="T1" s="103"/>
      <c r="U1" s="103"/>
      <c r="V1" s="103"/>
      <c r="W1" s="103"/>
      <c r="X1" s="103"/>
      <c r="Y1" s="104" t="str">
        <f>Y3</f>
        <v>8.58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173</v>
      </c>
      <c r="Y3" s="109" t="s">
        <v>263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8.58 Northern Grampians,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8514</v>
      </c>
      <c r="W4" s="112">
        <v>8186</v>
      </c>
      <c r="X4" s="112">
        <v>8696</v>
      </c>
      <c r="Y4" s="112">
        <v>9298</v>
      </c>
      <c r="Z4" s="112">
        <v>9323</v>
      </c>
      <c r="AB4" s="113" t="str">
        <f>TEXT(Z4,"###,###")</f>
        <v>9,323</v>
      </c>
      <c r="AD4" s="114">
        <f>Z4/Y4-1</f>
        <v>2.6887502688750509E-3</v>
      </c>
      <c r="AF4" s="114">
        <f>Z4/V4-1</f>
        <v>9.5019967112990322E-2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4466</v>
      </c>
      <c r="W5" s="112">
        <v>4250</v>
      </c>
      <c r="X5" s="112">
        <v>4558</v>
      </c>
      <c r="Y5" s="112">
        <v>4786</v>
      </c>
      <c r="Z5" s="112">
        <v>4798</v>
      </c>
      <c r="AB5" s="113" t="str">
        <f>TEXT(Z5,"###,###")</f>
        <v>4,798</v>
      </c>
      <c r="AD5" s="114">
        <f t="shared" ref="AD5:AD9" si="0">Z5/Y5-1</f>
        <v>2.507312996238964E-3</v>
      </c>
      <c r="AF5" s="114">
        <f t="shared" ref="AF5:AF9" si="1">Z5/V5-1</f>
        <v>7.4339453649798548E-2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4050</v>
      </c>
      <c r="W6" s="112">
        <v>3941</v>
      </c>
      <c r="X6" s="112">
        <v>4138</v>
      </c>
      <c r="Y6" s="112">
        <v>4516</v>
      </c>
      <c r="Z6" s="112">
        <v>4520</v>
      </c>
      <c r="AB6" s="113" t="str">
        <f>TEXT(Z6,"###,###")</f>
        <v>4,520</v>
      </c>
      <c r="AD6" s="114">
        <f t="shared" si="0"/>
        <v>8.8573959255988655E-4</v>
      </c>
      <c r="AF6" s="114">
        <f t="shared" si="1"/>
        <v>0.11604938271604937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5895</v>
      </c>
      <c r="W7" s="112">
        <v>5795</v>
      </c>
      <c r="X7" s="112">
        <v>5968</v>
      </c>
      <c r="Y7" s="112">
        <v>6337</v>
      </c>
      <c r="Z7" s="112">
        <v>6273</v>
      </c>
      <c r="AB7" s="113" t="str">
        <f>TEXT(Z7,"###,###")</f>
        <v>6,273</v>
      </c>
      <c r="AD7" s="114">
        <f t="shared" si="0"/>
        <v>-1.009941612750509E-2</v>
      </c>
      <c r="AF7" s="114">
        <f t="shared" si="1"/>
        <v>6.4122137404580171E-2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9,323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6,273</v>
      </c>
      <c r="P8" s="71"/>
      <c r="S8" s="111" t="s">
        <v>87</v>
      </c>
      <c r="T8" s="112"/>
      <c r="U8" s="112"/>
      <c r="V8" s="112">
        <v>32782.089999999997</v>
      </c>
      <c r="W8" s="112">
        <v>34132</v>
      </c>
      <c r="X8" s="112">
        <v>33926.550000000003</v>
      </c>
      <c r="Y8" s="112">
        <v>35316</v>
      </c>
      <c r="Z8" s="112">
        <v>36769</v>
      </c>
      <c r="AB8" s="113" t="str">
        <f>TEXT(Z8,"$###,###")</f>
        <v>$36,769</v>
      </c>
      <c r="AD8" s="114">
        <f t="shared" si="0"/>
        <v>4.1142824781968512E-2</v>
      </c>
      <c r="AF8" s="114">
        <f t="shared" si="1"/>
        <v>0.12161854231990721</v>
      </c>
    </row>
    <row r="9" spans="1:32" x14ac:dyDescent="0.25">
      <c r="A9" s="32" t="s">
        <v>15</v>
      </c>
      <c r="B9" s="75"/>
      <c r="C9" s="76"/>
      <c r="D9" s="77">
        <f>AD104</f>
        <v>64.571489863777757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52.446995058185877</v>
      </c>
      <c r="P9" s="78" t="s">
        <v>88</v>
      </c>
      <c r="S9" s="111" t="s">
        <v>7</v>
      </c>
      <c r="T9" s="112"/>
      <c r="U9" s="112"/>
      <c r="V9" s="112">
        <v>242091685</v>
      </c>
      <c r="W9" s="112">
        <v>237314485</v>
      </c>
      <c r="X9" s="112">
        <v>260124166</v>
      </c>
      <c r="Y9" s="112">
        <v>291356684</v>
      </c>
      <c r="Z9" s="112">
        <v>308449005</v>
      </c>
      <c r="AB9" s="113" t="str">
        <f>TEXT(Z9/1000000,"$#,###.0")&amp;" mil"</f>
        <v>$308.4 mil</v>
      </c>
      <c r="AD9" s="114">
        <f t="shared" si="0"/>
        <v>5.8664592022882767E-2</v>
      </c>
      <c r="AF9" s="114">
        <f t="shared" si="1"/>
        <v>0.27409995514715835</v>
      </c>
    </row>
    <row r="10" spans="1:32" x14ac:dyDescent="0.25">
      <c r="A10" s="32" t="s">
        <v>18</v>
      </c>
      <c r="B10" s="75"/>
      <c r="C10" s="76"/>
      <c r="D10" s="77">
        <f>AD105</f>
        <v>21.076906575136757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47.537063605930172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87.677347361708911</v>
      </c>
      <c r="P11" s="78" t="s">
        <v>88</v>
      </c>
      <c r="S11" s="111" t="s">
        <v>30</v>
      </c>
      <c r="T11" s="116"/>
      <c r="U11" s="116"/>
      <c r="V11" s="116">
        <v>7116</v>
      </c>
      <c r="W11" s="116">
        <v>6874</v>
      </c>
      <c r="X11" s="116">
        <v>7351</v>
      </c>
      <c r="Y11" s="116">
        <v>7813</v>
      </c>
      <c r="Z11" s="116">
        <v>7905</v>
      </c>
    </row>
    <row r="12" spans="1:32" ht="28.5" customHeight="1" x14ac:dyDescent="0.25">
      <c r="A12" s="32" t="s">
        <v>20</v>
      </c>
      <c r="B12" s="76"/>
      <c r="C12" s="76"/>
      <c r="D12" s="77">
        <f>AD108</f>
        <v>15.241874932961494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22.477283596365375</v>
      </c>
      <c r="P12" s="78" t="s">
        <v>88</v>
      </c>
      <c r="S12" s="111" t="s">
        <v>31</v>
      </c>
      <c r="T12" s="116"/>
      <c r="U12" s="116"/>
      <c r="V12" s="116">
        <v>1396</v>
      </c>
      <c r="W12" s="116">
        <v>1310</v>
      </c>
      <c r="X12" s="116">
        <v>1345</v>
      </c>
      <c r="Y12" s="116">
        <v>1486</v>
      </c>
      <c r="Z12" s="116">
        <v>1414</v>
      </c>
    </row>
    <row r="13" spans="1:32" ht="15" customHeight="1" x14ac:dyDescent="0.25">
      <c r="A13" s="32" t="s">
        <v>21</v>
      </c>
      <c r="B13" s="76"/>
      <c r="C13" s="76"/>
      <c r="D13" s="77">
        <f>AD109</f>
        <v>14.630483749865922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43.7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20.250992169902393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18.133971291866029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35.578676391719405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81.866028708133982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784</v>
      </c>
      <c r="Z15" s="116">
        <v>872</v>
      </c>
      <c r="AB15" s="121">
        <f t="shared" ref="AB15:AB34" si="2">IF(Z15="np",0,Z15/$Z$34)</f>
        <v>9.3572271702972429E-2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93</v>
      </c>
      <c r="Z16" s="116">
        <v>162</v>
      </c>
      <c r="AB16" s="121">
        <f t="shared" si="2"/>
        <v>1.7383839467754052E-2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1076</v>
      </c>
      <c r="Z17" s="116">
        <v>1042</v>
      </c>
      <c r="AB17" s="121">
        <f t="shared" si="2"/>
        <v>0.11181457237901063</v>
      </c>
    </row>
    <row r="18" spans="1:28" x14ac:dyDescent="0.25">
      <c r="A18" s="67" t="str">
        <f>$S$1&amp;" ("&amp;$V$2&amp;" to "&amp;$Z$2&amp;")"</f>
        <v>Northern Grampians (2014-15 to 2018-19)</v>
      </c>
      <c r="B18" s="67"/>
      <c r="C18" s="67"/>
      <c r="D18" s="67"/>
      <c r="E18" s="67"/>
      <c r="F18" s="67"/>
      <c r="G18" s="67" t="str">
        <f>$S$1&amp;" ("&amp;$V$2&amp;" to "&amp;$Z$2&amp;")"</f>
        <v>Northern Grampians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74</v>
      </c>
      <c r="Z18" s="116">
        <v>77</v>
      </c>
      <c r="AB18" s="121">
        <f t="shared" si="2"/>
        <v>8.2626891297349504E-3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442</v>
      </c>
      <c r="Z19" s="116">
        <v>459</v>
      </c>
      <c r="AB19" s="121">
        <f t="shared" si="2"/>
        <v>4.9254211825303144E-2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222</v>
      </c>
      <c r="Z20" s="116">
        <v>198</v>
      </c>
      <c r="AB20" s="121">
        <f t="shared" si="2"/>
        <v>2.1246914905032728E-2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660</v>
      </c>
      <c r="Z21" s="116">
        <v>632</v>
      </c>
      <c r="AB21" s="121">
        <f t="shared" si="2"/>
        <v>6.7818435454447906E-2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644</v>
      </c>
      <c r="Z22" s="116">
        <v>590</v>
      </c>
      <c r="AB22" s="121">
        <f t="shared" si="2"/>
        <v>6.3311514110956105E-2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283</v>
      </c>
      <c r="Z23" s="116">
        <v>277</v>
      </c>
      <c r="AB23" s="121">
        <f t="shared" si="2"/>
        <v>2.9724219336838716E-2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31</v>
      </c>
      <c r="Z24" s="116">
        <v>37</v>
      </c>
      <c r="AB24" s="121">
        <f t="shared" si="2"/>
        <v>3.9703830883141972E-3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224</v>
      </c>
      <c r="Z25" s="116">
        <v>209</v>
      </c>
      <c r="AB25" s="121">
        <f t="shared" si="2"/>
        <v>2.2427299066423437E-2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103</v>
      </c>
      <c r="Z26" s="116">
        <v>92</v>
      </c>
      <c r="AB26" s="121">
        <f t="shared" si="2"/>
        <v>9.8723038952677322E-3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246</v>
      </c>
      <c r="Z27" s="116">
        <v>243</v>
      </c>
      <c r="AB27" s="121">
        <f t="shared" si="2"/>
        <v>2.6075759201631077E-2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509</v>
      </c>
      <c r="Z28" s="116">
        <v>477</v>
      </c>
      <c r="AB28" s="121">
        <f t="shared" si="2"/>
        <v>5.1185749543942484E-2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648</v>
      </c>
      <c r="Z29" s="116">
        <v>1008</v>
      </c>
      <c r="AB29" s="121">
        <f t="shared" si="2"/>
        <v>0.10816611224380299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543</v>
      </c>
      <c r="Z30" s="116">
        <v>307</v>
      </c>
      <c r="AB30" s="121">
        <f t="shared" si="2"/>
        <v>3.2943448867904283E-2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1211</v>
      </c>
      <c r="Z31" s="116">
        <v>1224</v>
      </c>
      <c r="AB31" s="121">
        <f t="shared" si="2"/>
        <v>0.13134456486747506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266</v>
      </c>
      <c r="Z32" s="116">
        <v>283</v>
      </c>
      <c r="AB32" s="121">
        <f t="shared" si="2"/>
        <v>3.0368065243051828E-2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209</v>
      </c>
      <c r="Z33" s="116">
        <v>229</v>
      </c>
      <c r="AB33" s="121">
        <f t="shared" si="2"/>
        <v>2.4573452087133813E-2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9296</v>
      </c>
      <c r="Z34" s="124">
        <v>9319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5133</v>
      </c>
      <c r="AB37" s="136">
        <f>Z37/Z40*100</f>
        <v>81.866028708133982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1137</v>
      </c>
      <c r="AB38" s="136">
        <f>Z38/Z40*100</f>
        <v>18.133971291866029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6270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12</v>
      </c>
      <c r="X44" s="116">
        <v>11</v>
      </c>
      <c r="Y44" s="116">
        <v>9</v>
      </c>
      <c r="Z44" s="116">
        <v>9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139</v>
      </c>
      <c r="X45" s="116">
        <v>160</v>
      </c>
      <c r="Y45" s="116">
        <v>170</v>
      </c>
      <c r="Z45" s="116">
        <v>138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246</v>
      </c>
      <c r="X46" s="116">
        <v>309</v>
      </c>
      <c r="Y46" s="116">
        <v>311</v>
      </c>
      <c r="Z46" s="116">
        <v>320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345</v>
      </c>
      <c r="X47" s="116">
        <v>391</v>
      </c>
      <c r="Y47" s="116">
        <v>429</v>
      </c>
      <c r="Z47" s="116">
        <v>433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494</v>
      </c>
      <c r="X48" s="116">
        <v>505</v>
      </c>
      <c r="Y48" s="116">
        <v>490</v>
      </c>
      <c r="Z48" s="116">
        <v>542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Northern Grampians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318</v>
      </c>
      <c r="X49" s="116">
        <v>379</v>
      </c>
      <c r="Y49" s="116">
        <v>396</v>
      </c>
      <c r="Z49" s="116">
        <v>478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288</v>
      </c>
      <c r="X50" s="116">
        <v>288</v>
      </c>
      <c r="Y50" s="116">
        <v>286</v>
      </c>
      <c r="Z50" s="116">
        <v>328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325</v>
      </c>
      <c r="X51" s="116">
        <v>357</v>
      </c>
      <c r="Y51" s="116">
        <v>349</v>
      </c>
      <c r="Z51" s="116">
        <v>328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449</v>
      </c>
      <c r="X52" s="116">
        <v>456</v>
      </c>
      <c r="Y52" s="116">
        <v>442</v>
      </c>
      <c r="Z52" s="116">
        <v>402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448</v>
      </c>
      <c r="X53" s="116">
        <v>421</v>
      </c>
      <c r="Y53" s="116">
        <v>418</v>
      </c>
      <c r="Z53" s="116">
        <v>468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448</v>
      </c>
      <c r="X54" s="116">
        <v>446</v>
      </c>
      <c r="Y54" s="116">
        <v>493</v>
      </c>
      <c r="Z54" s="116">
        <v>471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337</v>
      </c>
      <c r="X55" s="116">
        <v>378</v>
      </c>
      <c r="Y55" s="116">
        <v>383</v>
      </c>
      <c r="Z55" s="116">
        <v>394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214</v>
      </c>
      <c r="X56" s="116">
        <v>228</v>
      </c>
      <c r="Y56" s="116">
        <v>236</v>
      </c>
      <c r="Z56" s="116">
        <v>276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98</v>
      </c>
      <c r="X57" s="116">
        <v>130</v>
      </c>
      <c r="Y57" s="116">
        <v>124</v>
      </c>
      <c r="Z57" s="116">
        <v>123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50</v>
      </c>
      <c r="X58" s="116">
        <v>65</v>
      </c>
      <c r="Y58" s="116">
        <v>66</v>
      </c>
      <c r="Z58" s="116">
        <v>57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12</v>
      </c>
      <c r="X59" s="116">
        <v>14</v>
      </c>
      <c r="Y59" s="116">
        <v>21</v>
      </c>
      <c r="Z59" s="116">
        <v>18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19</v>
      </c>
      <c r="X60" s="116">
        <v>20</v>
      </c>
      <c r="Y60" s="116">
        <v>15</v>
      </c>
      <c r="Z60" s="116">
        <v>13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4245</v>
      </c>
      <c r="X61" s="116">
        <v>4558</v>
      </c>
      <c r="Y61" s="116">
        <v>4785</v>
      </c>
      <c r="Z61" s="116">
        <v>4798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6</v>
      </c>
      <c r="X63" s="116">
        <v>9</v>
      </c>
      <c r="Y63" s="116">
        <v>11</v>
      </c>
      <c r="Z63" s="116">
        <v>6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Northern Grampians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127</v>
      </c>
      <c r="X64" s="116">
        <v>124</v>
      </c>
      <c r="Y64" s="116">
        <v>121</v>
      </c>
      <c r="Z64" s="116">
        <v>108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285</v>
      </c>
      <c r="X65" s="116">
        <v>306</v>
      </c>
      <c r="Y65" s="116">
        <v>311</v>
      </c>
      <c r="Z65" s="116">
        <v>335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341</v>
      </c>
      <c r="X66" s="116">
        <v>386</v>
      </c>
      <c r="Y66" s="116">
        <v>446</v>
      </c>
      <c r="Z66" s="116">
        <v>401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398</v>
      </c>
      <c r="X67" s="116">
        <v>436</v>
      </c>
      <c r="Y67" s="116">
        <v>467</v>
      </c>
      <c r="Z67" s="116">
        <v>517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266</v>
      </c>
      <c r="X68" s="116">
        <v>315</v>
      </c>
      <c r="Y68" s="116">
        <v>364</v>
      </c>
      <c r="Z68" s="116">
        <v>382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282</v>
      </c>
      <c r="X69" s="116">
        <v>309</v>
      </c>
      <c r="Y69" s="116">
        <v>301</v>
      </c>
      <c r="Z69" s="116">
        <v>288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317</v>
      </c>
      <c r="X70" s="116">
        <v>323</v>
      </c>
      <c r="Y70" s="116">
        <v>291</v>
      </c>
      <c r="Z70" s="116">
        <v>321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423</v>
      </c>
      <c r="X71" s="116">
        <v>413</v>
      </c>
      <c r="Y71" s="116">
        <v>491</v>
      </c>
      <c r="Z71" s="116">
        <v>432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475</v>
      </c>
      <c r="X72" s="116">
        <v>459</v>
      </c>
      <c r="Y72" s="116">
        <v>519</v>
      </c>
      <c r="Z72" s="116">
        <v>503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399</v>
      </c>
      <c r="X73" s="116">
        <v>423</v>
      </c>
      <c r="Y73" s="116">
        <v>473</v>
      </c>
      <c r="Z73" s="116">
        <v>504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348</v>
      </c>
      <c r="X74" s="116">
        <v>344</v>
      </c>
      <c r="Y74" s="116">
        <v>352</v>
      </c>
      <c r="Z74" s="116">
        <v>353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142</v>
      </c>
      <c r="X75" s="116">
        <v>153</v>
      </c>
      <c r="Y75" s="116">
        <v>189</v>
      </c>
      <c r="Z75" s="116">
        <v>202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72</v>
      </c>
      <c r="X76" s="116">
        <v>62</v>
      </c>
      <c r="Y76" s="116">
        <v>65</v>
      </c>
      <c r="Z76" s="116">
        <v>79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28</v>
      </c>
      <c r="X77" s="116">
        <v>41</v>
      </c>
      <c r="Y77" s="116">
        <v>44</v>
      </c>
      <c r="Z77" s="116">
        <v>43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16</v>
      </c>
      <c r="X78" s="116">
        <v>18</v>
      </c>
      <c r="Y78" s="116">
        <v>16</v>
      </c>
      <c r="Z78" s="116">
        <v>16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27</v>
      </c>
      <c r="X79" s="116">
        <v>18</v>
      </c>
      <c r="Y79" s="116">
        <v>20</v>
      </c>
      <c r="Z79" s="116">
        <v>20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3939</v>
      </c>
      <c r="X80" s="116">
        <v>4138</v>
      </c>
      <c r="Y80" s="116">
        <v>4511</v>
      </c>
      <c r="Z80" s="116">
        <v>4525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Northern Grampians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269</v>
      </c>
      <c r="X83" s="116">
        <v>280</v>
      </c>
      <c r="Y83" s="116">
        <v>293</v>
      </c>
      <c r="Z83" s="116">
        <v>311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195</v>
      </c>
      <c r="X84" s="116">
        <v>192</v>
      </c>
      <c r="Y84" s="116">
        <v>199</v>
      </c>
      <c r="Z84" s="116">
        <v>210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9,323</v>
      </c>
      <c r="D85" s="100">
        <f t="shared" ref="D85:D90" si="4">AD4</f>
        <v>2.6887502688750509E-3</v>
      </c>
      <c r="E85" s="101">
        <f t="shared" ref="E85:E90" si="5">AD4</f>
        <v>2.6887502688750509E-3</v>
      </c>
      <c r="F85" s="100">
        <f t="shared" ref="F85:F90" si="6">AF4</f>
        <v>9.5019967112990322E-2</v>
      </c>
      <c r="G85" s="101">
        <f t="shared" ref="G85:G90" si="7">AF4</f>
        <v>9.5019967112990322E-2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463</v>
      </c>
      <c r="X85" s="116">
        <v>448</v>
      </c>
      <c r="Y85" s="116">
        <v>456</v>
      </c>
      <c r="Z85" s="116">
        <v>485</v>
      </c>
    </row>
    <row r="86" spans="1:30" ht="15" customHeight="1" x14ac:dyDescent="0.25">
      <c r="A86" s="102" t="s">
        <v>4</v>
      </c>
      <c r="B86" s="51"/>
      <c r="C86" s="61" t="str">
        <f t="shared" si="3"/>
        <v>4,798</v>
      </c>
      <c r="D86" s="100">
        <f t="shared" si="4"/>
        <v>2.507312996238964E-3</v>
      </c>
      <c r="E86" s="101">
        <f t="shared" si="5"/>
        <v>2.507312996238964E-3</v>
      </c>
      <c r="F86" s="100">
        <f t="shared" si="6"/>
        <v>7.4339453649798548E-2</v>
      </c>
      <c r="G86" s="101">
        <f t="shared" si="7"/>
        <v>7.4339453649798548E-2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190</v>
      </c>
      <c r="X86" s="116">
        <v>189</v>
      </c>
      <c r="Y86" s="116">
        <v>219</v>
      </c>
      <c r="Z86" s="116">
        <v>234</v>
      </c>
    </row>
    <row r="87" spans="1:30" ht="15" customHeight="1" x14ac:dyDescent="0.25">
      <c r="A87" s="102" t="s">
        <v>5</v>
      </c>
      <c r="B87" s="51"/>
      <c r="C87" s="61" t="str">
        <f t="shared" si="3"/>
        <v>4,520</v>
      </c>
      <c r="D87" s="100">
        <f t="shared" si="4"/>
        <v>8.8573959255988655E-4</v>
      </c>
      <c r="E87" s="101">
        <f t="shared" si="5"/>
        <v>8.8573959255988655E-4</v>
      </c>
      <c r="F87" s="100">
        <f t="shared" si="6"/>
        <v>0.11604938271604937</v>
      </c>
      <c r="G87" s="101">
        <f t="shared" si="7"/>
        <v>0.11604938271604937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84</v>
      </c>
      <c r="X87" s="116">
        <v>86</v>
      </c>
      <c r="Y87" s="116">
        <v>83</v>
      </c>
      <c r="Z87" s="116">
        <v>86</v>
      </c>
    </row>
    <row r="88" spans="1:30" ht="15" customHeight="1" x14ac:dyDescent="0.25">
      <c r="A88" s="51" t="s">
        <v>6</v>
      </c>
      <c r="B88" s="51"/>
      <c r="C88" s="61" t="str">
        <f t="shared" si="3"/>
        <v>6,273</v>
      </c>
      <c r="D88" s="100">
        <f t="shared" si="4"/>
        <v>-1.009941612750509E-2</v>
      </c>
      <c r="E88" s="101">
        <f t="shared" si="5"/>
        <v>-1.009941612750509E-2</v>
      </c>
      <c r="F88" s="100">
        <f t="shared" si="6"/>
        <v>6.4122137404580171E-2</v>
      </c>
      <c r="G88" s="101">
        <f t="shared" si="7"/>
        <v>6.4122137404580171E-2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141</v>
      </c>
      <c r="X88" s="116">
        <v>131</v>
      </c>
      <c r="Y88" s="116">
        <v>124</v>
      </c>
      <c r="Z88" s="116">
        <v>133</v>
      </c>
    </row>
    <row r="89" spans="1:30" ht="15" customHeight="1" x14ac:dyDescent="0.25">
      <c r="A89" s="51" t="s">
        <v>102</v>
      </c>
      <c r="B89" s="51"/>
      <c r="C89" s="61" t="str">
        <f t="shared" si="3"/>
        <v>$36,769</v>
      </c>
      <c r="D89" s="100">
        <f t="shared" si="4"/>
        <v>4.1142824781968512E-2</v>
      </c>
      <c r="E89" s="101">
        <f t="shared" si="5"/>
        <v>4.1142824781968512E-2</v>
      </c>
      <c r="F89" s="100">
        <f t="shared" si="6"/>
        <v>0.12161854231990721</v>
      </c>
      <c r="G89" s="101">
        <f t="shared" si="7"/>
        <v>0.12161854231990721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315</v>
      </c>
      <c r="X89" s="116">
        <v>338</v>
      </c>
      <c r="Y89" s="116">
        <v>325</v>
      </c>
      <c r="Z89" s="116">
        <v>313</v>
      </c>
    </row>
    <row r="90" spans="1:30" ht="15" customHeight="1" x14ac:dyDescent="0.25">
      <c r="A90" s="51" t="s">
        <v>7</v>
      </c>
      <c r="B90" s="51"/>
      <c r="C90" s="61" t="str">
        <f t="shared" si="3"/>
        <v>$308.4 mil</v>
      </c>
      <c r="D90" s="100">
        <f t="shared" si="4"/>
        <v>5.8664592022882767E-2</v>
      </c>
      <c r="E90" s="101">
        <f t="shared" si="5"/>
        <v>5.8664592022882767E-2</v>
      </c>
      <c r="F90" s="100">
        <f t="shared" si="6"/>
        <v>0.27409995514715835</v>
      </c>
      <c r="G90" s="101">
        <f t="shared" si="7"/>
        <v>0.27409995514715835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602</v>
      </c>
      <c r="X90" s="116">
        <v>658</v>
      </c>
      <c r="Y90" s="116">
        <v>698</v>
      </c>
      <c r="Z90" s="116">
        <v>691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3067</v>
      </c>
      <c r="X91" s="116">
        <v>3186</v>
      </c>
      <c r="Y91" s="116">
        <v>3321</v>
      </c>
      <c r="Z91" s="116">
        <v>3295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156</v>
      </c>
      <c r="X93" s="116">
        <v>166</v>
      </c>
      <c r="Y93" s="116">
        <v>188</v>
      </c>
      <c r="Z93" s="116">
        <v>200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489</v>
      </c>
      <c r="X94" s="116">
        <v>472</v>
      </c>
      <c r="Y94" s="116">
        <v>500</v>
      </c>
      <c r="Z94" s="116">
        <v>537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69</v>
      </c>
      <c r="X95" s="116">
        <v>76</v>
      </c>
      <c r="Y95" s="116">
        <v>76</v>
      </c>
      <c r="Z95" s="116">
        <v>69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455</v>
      </c>
      <c r="X96" s="116">
        <v>471</v>
      </c>
      <c r="Y96" s="116">
        <v>542</v>
      </c>
      <c r="Z96" s="116">
        <v>550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368</v>
      </c>
      <c r="X97" s="116">
        <v>386</v>
      </c>
      <c r="Y97" s="116">
        <v>366</v>
      </c>
      <c r="Z97" s="116">
        <v>387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254</v>
      </c>
      <c r="X98" s="116">
        <v>246</v>
      </c>
      <c r="Y98" s="116">
        <v>259</v>
      </c>
      <c r="Z98" s="116">
        <v>249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17</v>
      </c>
      <c r="X99" s="116">
        <v>20</v>
      </c>
      <c r="Y99" s="116">
        <v>22</v>
      </c>
      <c r="Z99" s="116">
        <v>13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299</v>
      </c>
      <c r="X100" s="116">
        <v>342</v>
      </c>
      <c r="Y100" s="116">
        <v>402</v>
      </c>
      <c r="Z100" s="116">
        <v>398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2730</v>
      </c>
      <c r="X101" s="116">
        <v>2782</v>
      </c>
      <c r="Y101" s="116">
        <v>3015</v>
      </c>
      <c r="Z101" s="116">
        <v>2981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5253</v>
      </c>
      <c r="X104" s="116">
        <v>5866</v>
      </c>
      <c r="Y104" s="116">
        <v>6134</v>
      </c>
      <c r="Z104" s="116">
        <v>6020</v>
      </c>
      <c r="AB104" s="113" t="str">
        <f>TEXT(Z104,"###,###")</f>
        <v>6,020</v>
      </c>
      <c r="AD104" s="134">
        <f>Z104/($Z$4)*100</f>
        <v>64.571489863777757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1711</v>
      </c>
      <c r="X105" s="116">
        <v>1614</v>
      </c>
      <c r="Y105" s="116">
        <v>1762</v>
      </c>
      <c r="Z105" s="116">
        <v>1965</v>
      </c>
      <c r="AB105" s="113" t="str">
        <f>TEXT(Z105,"###,###")</f>
        <v>1,965</v>
      </c>
      <c r="AD105" s="134">
        <f>Z105/($Z$4)*100</f>
        <v>21.076906575136757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6964</v>
      </c>
      <c r="X106" s="124">
        <v>7480</v>
      </c>
      <c r="Y106" s="124">
        <v>7896</v>
      </c>
      <c r="Z106" s="124">
        <v>7985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1292</v>
      </c>
      <c r="X108" s="116">
        <v>1404</v>
      </c>
      <c r="Y108" s="116">
        <v>1556</v>
      </c>
      <c r="Z108" s="116">
        <v>1421</v>
      </c>
      <c r="AB108" s="113" t="str">
        <f>TEXT(Z108,"###,###")</f>
        <v>1,421</v>
      </c>
      <c r="AD108" s="134">
        <f>Z108/($Z$4)*100</f>
        <v>15.241874932961494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1281</v>
      </c>
      <c r="X109" s="116">
        <v>1578</v>
      </c>
      <c r="Y109" s="116">
        <v>1495</v>
      </c>
      <c r="Z109" s="116">
        <v>1364</v>
      </c>
      <c r="AB109" s="113" t="str">
        <f>TEXT(Z109,"###,###")</f>
        <v>1,364</v>
      </c>
      <c r="AD109" s="134">
        <f>Z109/($Z$4)*100</f>
        <v>14.630483749865922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1582</v>
      </c>
      <c r="X110" s="116">
        <v>1579</v>
      </c>
      <c r="Y110" s="116">
        <v>1711</v>
      </c>
      <c r="Z110" s="116">
        <v>1888</v>
      </c>
      <c r="AB110" s="113" t="str">
        <f>TEXT(Z110,"###,###")</f>
        <v>1,888</v>
      </c>
      <c r="AD110" s="134">
        <f>Z110/($Z$4)*100</f>
        <v>20.250992169902393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2809</v>
      </c>
      <c r="X111" s="116">
        <v>2919</v>
      </c>
      <c r="Y111" s="116">
        <v>3140</v>
      </c>
      <c r="Z111" s="116">
        <v>3317</v>
      </c>
      <c r="AB111" s="113" t="str">
        <f>TEXT(Z111,"###,###")</f>
        <v>3,317</v>
      </c>
      <c r="AD111" s="134">
        <f>Z111/($Z$4)*100</f>
        <v>35.578676391719405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8187</v>
      </c>
      <c r="X112" s="116">
        <v>8696</v>
      </c>
      <c r="Y112" s="116">
        <v>9301</v>
      </c>
      <c r="Z112" s="116">
        <v>9325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46.72</v>
      </c>
      <c r="W118" s="135">
        <v>46.74</v>
      </c>
      <c r="X118" s="135">
        <v>43.62</v>
      </c>
      <c r="Y118" s="135">
        <v>43.86</v>
      </c>
      <c r="Z118" s="135">
        <v>43.68</v>
      </c>
      <c r="AB118" s="113" t="str">
        <f>TEXT(Z118,"##.0")</f>
        <v>43.7</v>
      </c>
    </row>
    <row r="120" spans="19:32" x14ac:dyDescent="0.25">
      <c r="S120" s="105" t="s">
        <v>104</v>
      </c>
      <c r="T120" s="116"/>
      <c r="U120" s="116"/>
      <c r="V120" s="116">
        <v>4499</v>
      </c>
      <c r="W120" s="116">
        <v>4478</v>
      </c>
      <c r="X120" s="116">
        <v>4623</v>
      </c>
      <c r="Y120" s="116">
        <v>4853</v>
      </c>
      <c r="Z120" s="116">
        <v>4861</v>
      </c>
      <c r="AB120" s="113" t="str">
        <f>TEXT(Z120,"###,###")</f>
        <v>4,861</v>
      </c>
    </row>
    <row r="121" spans="19:32" x14ac:dyDescent="0.25">
      <c r="S121" s="105" t="s">
        <v>105</v>
      </c>
      <c r="T121" s="116"/>
      <c r="U121" s="116"/>
      <c r="V121" s="116">
        <v>770</v>
      </c>
      <c r="W121" s="116">
        <v>725</v>
      </c>
      <c r="X121" s="116">
        <v>733</v>
      </c>
      <c r="Y121" s="116">
        <v>841</v>
      </c>
      <c r="Z121" s="116">
        <v>771</v>
      </c>
      <c r="AB121" s="113" t="str">
        <f>TEXT(Z121,"###,###")</f>
        <v>771</v>
      </c>
    </row>
    <row r="122" spans="19:32" x14ac:dyDescent="0.25">
      <c r="S122" s="105" t="s">
        <v>106</v>
      </c>
      <c r="T122" s="116"/>
      <c r="U122" s="116"/>
      <c r="V122" s="116">
        <v>625</v>
      </c>
      <c r="W122" s="116">
        <v>592</v>
      </c>
      <c r="X122" s="116">
        <v>612</v>
      </c>
      <c r="Y122" s="116">
        <v>642</v>
      </c>
      <c r="Z122" s="116">
        <v>639</v>
      </c>
      <c r="AB122" s="113" t="str">
        <f>TEXT(Z122,"###,###")</f>
        <v>639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5124</v>
      </c>
      <c r="W124" s="116">
        <v>5070</v>
      </c>
      <c r="X124" s="116">
        <v>5235</v>
      </c>
      <c r="Y124" s="116">
        <v>5495</v>
      </c>
      <c r="Z124" s="116">
        <v>5500</v>
      </c>
      <c r="AB124" s="113" t="str">
        <f>TEXT(Z124,"###,###")</f>
        <v>5,500</v>
      </c>
      <c r="AD124" s="131">
        <f>Z124/$Z$7*100</f>
        <v>87.677347361708911</v>
      </c>
    </row>
    <row r="125" spans="19:32" x14ac:dyDescent="0.25">
      <c r="S125" s="105" t="s">
        <v>108</v>
      </c>
      <c r="T125" s="116"/>
      <c r="U125" s="116"/>
      <c r="V125" s="116">
        <v>1395</v>
      </c>
      <c r="W125" s="116">
        <v>1317</v>
      </c>
      <c r="X125" s="116">
        <v>1345</v>
      </c>
      <c r="Y125" s="116">
        <v>1483</v>
      </c>
      <c r="Z125" s="116">
        <v>1410</v>
      </c>
      <c r="AB125" s="113" t="str">
        <f>TEXT(Z125,"###,###")</f>
        <v>1,410</v>
      </c>
      <c r="AD125" s="131">
        <f>Z125/$Z$7*100</f>
        <v>22.477283596365375</v>
      </c>
    </row>
    <row r="127" spans="19:32" x14ac:dyDescent="0.25">
      <c r="S127" s="105" t="s">
        <v>109</v>
      </c>
      <c r="T127" s="116"/>
      <c r="U127" s="116"/>
      <c r="V127" s="116">
        <v>3133</v>
      </c>
      <c r="W127" s="116">
        <v>3064</v>
      </c>
      <c r="X127" s="116">
        <v>3186</v>
      </c>
      <c r="Y127" s="116">
        <v>3320</v>
      </c>
      <c r="Z127" s="116">
        <v>3290</v>
      </c>
      <c r="AB127" s="113" t="str">
        <f>TEXT(Z127,"###,###")</f>
        <v>3,290</v>
      </c>
      <c r="AD127" s="131">
        <f>Z127/$Z$7*100</f>
        <v>52.446995058185877</v>
      </c>
    </row>
    <row r="128" spans="19:32" x14ac:dyDescent="0.25">
      <c r="S128" s="105" t="s">
        <v>110</v>
      </c>
      <c r="T128" s="116"/>
      <c r="U128" s="116"/>
      <c r="V128" s="116">
        <v>2763</v>
      </c>
      <c r="W128" s="116">
        <v>2729</v>
      </c>
      <c r="X128" s="116">
        <v>2782</v>
      </c>
      <c r="Y128" s="116">
        <v>3016</v>
      </c>
      <c r="Z128" s="116">
        <v>2982</v>
      </c>
      <c r="AB128" s="113" t="str">
        <f>TEXT(Z128,"###,###")</f>
        <v>2,982</v>
      </c>
      <c r="AD128" s="131">
        <f>Z128/$Z$7*100</f>
        <v>47.537063605930172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E7DFF6A-B1AE-4D74-9B43-3343E3CC4B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54390B4E-5C97-4A32-A786-A8877BC014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E4E3D7E6-3BCB-492F-B0DD-1FC24883C81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4AA52B8A-4C64-4BC0-BDB1-1FA8FB47A0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DECF6-08BE-4D8B-8C65-468CCCE7410D}">
  <sheetPr codeName="Sheet6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Bass Coast</v>
      </c>
      <c r="T1" s="103"/>
      <c r="U1" s="103"/>
      <c r="V1" s="103"/>
      <c r="W1" s="103"/>
      <c r="X1" s="103"/>
      <c r="Y1" s="104" t="str">
        <f>Y3</f>
        <v>8.5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116</v>
      </c>
      <c r="Y3" s="109" t="s">
        <v>215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8.5 Bass Coast,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20765</v>
      </c>
      <c r="W4" s="112">
        <v>21014</v>
      </c>
      <c r="X4" s="112">
        <v>22533</v>
      </c>
      <c r="Y4" s="112">
        <v>23996</v>
      </c>
      <c r="Z4" s="112">
        <v>24821</v>
      </c>
      <c r="AB4" s="113" t="str">
        <f>TEXT(Z4,"###,###")</f>
        <v>24,821</v>
      </c>
      <c r="AD4" s="114">
        <f>Z4/Y4-1</f>
        <v>3.4380730121686964E-2</v>
      </c>
      <c r="AF4" s="114">
        <f>Z4/V4-1</f>
        <v>0.19532867806405019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10297</v>
      </c>
      <c r="W5" s="112">
        <v>10314</v>
      </c>
      <c r="X5" s="112">
        <v>10990</v>
      </c>
      <c r="Y5" s="112">
        <v>11809</v>
      </c>
      <c r="Z5" s="112">
        <v>11925</v>
      </c>
      <c r="AB5" s="113" t="str">
        <f>TEXT(Z5,"###,###")</f>
        <v>11,925</v>
      </c>
      <c r="AD5" s="114">
        <f t="shared" ref="AD5:AD9" si="0">Z5/Y5-1</f>
        <v>9.8230163434669393E-3</v>
      </c>
      <c r="AF5" s="114">
        <f t="shared" ref="AF5:AF9" si="1">Z5/V5-1</f>
        <v>0.15810430222394878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10468</v>
      </c>
      <c r="W6" s="112">
        <v>10700</v>
      </c>
      <c r="X6" s="112">
        <v>11543</v>
      </c>
      <c r="Y6" s="112">
        <v>12187</v>
      </c>
      <c r="Z6" s="112">
        <v>12897</v>
      </c>
      <c r="AB6" s="113" t="str">
        <f>TEXT(Z6,"###,###")</f>
        <v>12,897</v>
      </c>
      <c r="AD6" s="114">
        <f t="shared" si="0"/>
        <v>5.8258800361040475E-2</v>
      </c>
      <c r="AF6" s="114">
        <f t="shared" si="1"/>
        <v>0.23204050439434476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15046</v>
      </c>
      <c r="W7" s="112">
        <v>15361</v>
      </c>
      <c r="X7" s="112">
        <v>16263</v>
      </c>
      <c r="Y7" s="112">
        <v>17295</v>
      </c>
      <c r="Z7" s="112">
        <v>17682</v>
      </c>
      <c r="AB7" s="113" t="str">
        <f>TEXT(Z7,"###,###")</f>
        <v>17,682</v>
      </c>
      <c r="AD7" s="114">
        <f t="shared" si="0"/>
        <v>2.2376409366869021E-2</v>
      </c>
      <c r="AF7" s="114">
        <f t="shared" si="1"/>
        <v>0.17519606539944177</v>
      </c>
    </row>
    <row r="8" spans="1:32" ht="17.25" customHeight="1" x14ac:dyDescent="0.25">
      <c r="A8" s="68" t="s">
        <v>13</v>
      </c>
      <c r="B8" s="69"/>
      <c r="C8" s="31"/>
      <c r="D8" s="70" t="str">
        <f>AB4</f>
        <v>24,821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17,682</v>
      </c>
      <c r="P8" s="71"/>
      <c r="S8" s="111" t="s">
        <v>87</v>
      </c>
      <c r="T8" s="112"/>
      <c r="U8" s="112"/>
      <c r="V8" s="112">
        <v>30000</v>
      </c>
      <c r="W8" s="112">
        <v>32346</v>
      </c>
      <c r="X8" s="112">
        <v>32132</v>
      </c>
      <c r="Y8" s="112">
        <v>34105.9</v>
      </c>
      <c r="Z8" s="112">
        <v>34587</v>
      </c>
      <c r="AB8" s="113" t="str">
        <f>TEXT(Z8,"$###,###")</f>
        <v>$34,587</v>
      </c>
      <c r="AD8" s="114">
        <f t="shared" si="0"/>
        <v>1.4106063760229048E-2</v>
      </c>
      <c r="AF8" s="114">
        <f t="shared" si="1"/>
        <v>0.15290000000000004</v>
      </c>
    </row>
    <row r="9" spans="1:32" x14ac:dyDescent="0.25">
      <c r="A9" s="32" t="s">
        <v>15</v>
      </c>
      <c r="B9" s="75"/>
      <c r="C9" s="76"/>
      <c r="D9" s="77">
        <f>AD104</f>
        <v>69.997179807421134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49.864268747879201</v>
      </c>
      <c r="P9" s="78" t="s">
        <v>88</v>
      </c>
      <c r="S9" s="111" t="s">
        <v>7</v>
      </c>
      <c r="T9" s="112"/>
      <c r="U9" s="112"/>
      <c r="V9" s="112">
        <v>613459980</v>
      </c>
      <c r="W9" s="112">
        <v>646268929</v>
      </c>
      <c r="X9" s="112">
        <v>704146295</v>
      </c>
      <c r="Y9" s="112">
        <v>778444661</v>
      </c>
      <c r="Z9" s="112">
        <v>816267679</v>
      </c>
      <c r="AB9" s="113" t="str">
        <f>TEXT(Z9/1000000,"$#,###.0")&amp;" mil"</f>
        <v>$816.3 mil</v>
      </c>
      <c r="AD9" s="114">
        <f t="shared" si="0"/>
        <v>4.8587934242380282E-2</v>
      </c>
      <c r="AF9" s="114">
        <f t="shared" si="1"/>
        <v>0.33059646205446036</v>
      </c>
    </row>
    <row r="10" spans="1:32" x14ac:dyDescent="0.25">
      <c r="A10" s="32" t="s">
        <v>18</v>
      </c>
      <c r="B10" s="75"/>
      <c r="C10" s="76"/>
      <c r="D10" s="77">
        <f>AD105</f>
        <v>18.613271020506829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50.124420314444066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85.96312634317384</v>
      </c>
      <c r="P11" s="78" t="s">
        <v>88</v>
      </c>
      <c r="S11" s="111" t="s">
        <v>30</v>
      </c>
      <c r="T11" s="116"/>
      <c r="U11" s="116"/>
      <c r="V11" s="116">
        <v>17146</v>
      </c>
      <c r="W11" s="116">
        <v>17324</v>
      </c>
      <c r="X11" s="116">
        <v>18666</v>
      </c>
      <c r="Y11" s="116">
        <v>19877</v>
      </c>
      <c r="Z11" s="116">
        <v>20683</v>
      </c>
    </row>
    <row r="12" spans="1:32" ht="28.5" customHeight="1" x14ac:dyDescent="0.25">
      <c r="A12" s="32" t="s">
        <v>20</v>
      </c>
      <c r="B12" s="76"/>
      <c r="C12" s="76"/>
      <c r="D12" s="77">
        <f>AD108</f>
        <v>20.261069255872044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23.436262866191608</v>
      </c>
      <c r="P12" s="78" t="s">
        <v>88</v>
      </c>
      <c r="S12" s="111" t="s">
        <v>31</v>
      </c>
      <c r="T12" s="116"/>
      <c r="U12" s="116"/>
      <c r="V12" s="116">
        <v>3620</v>
      </c>
      <c r="W12" s="116">
        <v>3689</v>
      </c>
      <c r="X12" s="116">
        <v>3867</v>
      </c>
      <c r="Y12" s="116">
        <v>4120</v>
      </c>
      <c r="Z12" s="116">
        <v>4144</v>
      </c>
    </row>
    <row r="13" spans="1:32" ht="15" customHeight="1" x14ac:dyDescent="0.25">
      <c r="A13" s="32" t="s">
        <v>21</v>
      </c>
      <c r="B13" s="76"/>
      <c r="C13" s="76"/>
      <c r="D13" s="77">
        <f>AD109</f>
        <v>15.922001530961685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44.8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20.829136618186215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16.176470588235293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31.606301115990494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83.82352941176471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604</v>
      </c>
      <c r="Z15" s="116">
        <v>766</v>
      </c>
      <c r="AB15" s="121">
        <f t="shared" ref="AB15:AB34" si="2">IF(Z15="np",0,Z15/$Z$34)</f>
        <v>3.0862207896857372E-2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90</v>
      </c>
      <c r="Z16" s="116">
        <v>91</v>
      </c>
      <c r="AB16" s="121">
        <f t="shared" si="2"/>
        <v>3.6663980660757455E-3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1164</v>
      </c>
      <c r="Z17" s="116">
        <v>1123</v>
      </c>
      <c r="AB17" s="121">
        <f t="shared" si="2"/>
        <v>4.5245769540692989E-2</v>
      </c>
    </row>
    <row r="18" spans="1:28" x14ac:dyDescent="0.25">
      <c r="A18" s="67" t="str">
        <f>$S$1&amp;" ("&amp;$V$2&amp;" to "&amp;$Z$2&amp;")"</f>
        <v>Bass Coast (2014-15 to 2018-19)</v>
      </c>
      <c r="B18" s="67"/>
      <c r="C18" s="67"/>
      <c r="D18" s="67"/>
      <c r="E18" s="67"/>
      <c r="F18" s="67"/>
      <c r="G18" s="67" t="str">
        <f>$S$1&amp;" ("&amp;$V$2&amp;" to "&amp;$Z$2&amp;")"</f>
        <v>Bass Coast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368</v>
      </c>
      <c r="Z18" s="116">
        <v>349</v>
      </c>
      <c r="AB18" s="121">
        <f t="shared" si="2"/>
        <v>1.4061240934730056E-2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2540</v>
      </c>
      <c r="Z19" s="116">
        <v>2549</v>
      </c>
      <c r="AB19" s="121">
        <f t="shared" si="2"/>
        <v>0.10269943593875906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677</v>
      </c>
      <c r="Z20" s="116">
        <v>681</v>
      </c>
      <c r="AB20" s="121">
        <f t="shared" si="2"/>
        <v>2.7437550362610797E-2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2214</v>
      </c>
      <c r="Z21" s="116">
        <v>2409</v>
      </c>
      <c r="AB21" s="121">
        <f t="shared" si="2"/>
        <v>9.7058823529411767E-2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2346</v>
      </c>
      <c r="Z22" s="116">
        <v>2325</v>
      </c>
      <c r="AB22" s="121">
        <f t="shared" si="2"/>
        <v>9.3674456083803384E-2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778</v>
      </c>
      <c r="Z23" s="116">
        <v>711</v>
      </c>
      <c r="AB23" s="121">
        <f t="shared" si="2"/>
        <v>2.8646253021756649E-2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159</v>
      </c>
      <c r="Z24" s="116">
        <v>149</v>
      </c>
      <c r="AB24" s="121">
        <f t="shared" si="2"/>
        <v>6.0032232070910555E-3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677</v>
      </c>
      <c r="Z25" s="116">
        <v>619</v>
      </c>
      <c r="AB25" s="121">
        <f t="shared" si="2"/>
        <v>2.4939564867042706E-2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576</v>
      </c>
      <c r="Z26" s="116">
        <v>612</v>
      </c>
      <c r="AB26" s="121">
        <f t="shared" si="2"/>
        <v>2.4657534246575342E-2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1189</v>
      </c>
      <c r="Z27" s="116">
        <v>1236</v>
      </c>
      <c r="AB27" s="121">
        <f t="shared" si="2"/>
        <v>4.9798549556809027E-2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1414</v>
      </c>
      <c r="Z28" s="116">
        <v>1421</v>
      </c>
      <c r="AB28" s="121">
        <f t="shared" si="2"/>
        <v>5.7252215954875098E-2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911</v>
      </c>
      <c r="Z29" s="116">
        <v>1871</v>
      </c>
      <c r="AB29" s="121">
        <f t="shared" si="2"/>
        <v>7.5382755842062846E-2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1961</v>
      </c>
      <c r="Z30" s="116">
        <v>1401</v>
      </c>
      <c r="AB30" s="121">
        <f t="shared" si="2"/>
        <v>5.6446414182111201E-2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2377</v>
      </c>
      <c r="Z31" s="116">
        <v>2894</v>
      </c>
      <c r="AB31" s="121">
        <f t="shared" si="2"/>
        <v>0.11659951651893634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1044</v>
      </c>
      <c r="Z32" s="116">
        <v>985</v>
      </c>
      <c r="AB32" s="121">
        <f t="shared" si="2"/>
        <v>3.9685737308622078E-2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886</v>
      </c>
      <c r="Z33" s="116">
        <v>944</v>
      </c>
      <c r="AB33" s="121">
        <f t="shared" si="2"/>
        <v>3.8033843674456086E-2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23996</v>
      </c>
      <c r="Z34" s="124">
        <v>24820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14820</v>
      </c>
      <c r="AB37" s="136">
        <f>Z37/Z40*100</f>
        <v>83.82352941176471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2860</v>
      </c>
      <c r="AB38" s="136">
        <f>Z38/Z40*100</f>
        <v>16.176470588235293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17680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</v>
      </c>
      <c r="X44" s="116">
        <v>8</v>
      </c>
      <c r="Y44" s="116">
        <v>7</v>
      </c>
      <c r="Z44" s="116">
        <v>6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242</v>
      </c>
      <c r="X45" s="116">
        <v>253</v>
      </c>
      <c r="Y45" s="116">
        <v>235</v>
      </c>
      <c r="Z45" s="116">
        <v>244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515</v>
      </c>
      <c r="X46" s="116">
        <v>543</v>
      </c>
      <c r="Y46" s="116">
        <v>616</v>
      </c>
      <c r="Z46" s="116">
        <v>648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783</v>
      </c>
      <c r="X47" s="116">
        <v>818</v>
      </c>
      <c r="Y47" s="116">
        <v>822</v>
      </c>
      <c r="Z47" s="116">
        <v>821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946</v>
      </c>
      <c r="X48" s="116">
        <v>991</v>
      </c>
      <c r="Y48" s="116">
        <v>1168</v>
      </c>
      <c r="Z48" s="116">
        <v>1130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Bass Coast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955</v>
      </c>
      <c r="X49" s="116">
        <v>1074</v>
      </c>
      <c r="Y49" s="116">
        <v>1054</v>
      </c>
      <c r="Z49" s="116">
        <v>1127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900</v>
      </c>
      <c r="X50" s="116">
        <v>972</v>
      </c>
      <c r="Y50" s="116">
        <v>1048</v>
      </c>
      <c r="Z50" s="116">
        <v>1047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981</v>
      </c>
      <c r="X51" s="116">
        <v>993</v>
      </c>
      <c r="Y51" s="116">
        <v>1019</v>
      </c>
      <c r="Z51" s="116">
        <v>975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1090</v>
      </c>
      <c r="X52" s="116">
        <v>1147</v>
      </c>
      <c r="Y52" s="116">
        <v>1234</v>
      </c>
      <c r="Z52" s="116">
        <v>1236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947</v>
      </c>
      <c r="X53" s="116">
        <v>1002</v>
      </c>
      <c r="Y53" s="116">
        <v>1103</v>
      </c>
      <c r="Z53" s="116">
        <v>1076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1076</v>
      </c>
      <c r="X54" s="116">
        <v>1196</v>
      </c>
      <c r="Y54" s="116">
        <v>1324</v>
      </c>
      <c r="Z54" s="116">
        <v>1278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940</v>
      </c>
      <c r="X55" s="116">
        <v>988</v>
      </c>
      <c r="Y55" s="116">
        <v>1083</v>
      </c>
      <c r="Z55" s="116">
        <v>1136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535</v>
      </c>
      <c r="X56" s="116">
        <v>581</v>
      </c>
      <c r="Y56" s="116">
        <v>604</v>
      </c>
      <c r="Z56" s="116">
        <v>708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210</v>
      </c>
      <c r="X57" s="116">
        <v>236</v>
      </c>
      <c r="Y57" s="116">
        <v>291</v>
      </c>
      <c r="Z57" s="116">
        <v>309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100</v>
      </c>
      <c r="X58" s="116">
        <v>102</v>
      </c>
      <c r="Y58" s="116">
        <v>111</v>
      </c>
      <c r="Z58" s="116">
        <v>97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52</v>
      </c>
      <c r="X59" s="116">
        <v>62</v>
      </c>
      <c r="Y59" s="116">
        <v>63</v>
      </c>
      <c r="Z59" s="116">
        <v>64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28</v>
      </c>
      <c r="X60" s="116">
        <v>25</v>
      </c>
      <c r="Y60" s="116">
        <v>31</v>
      </c>
      <c r="Z60" s="116">
        <v>25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10314</v>
      </c>
      <c r="X61" s="116">
        <v>10990</v>
      </c>
      <c r="Y61" s="116">
        <v>11809</v>
      </c>
      <c r="Z61" s="116">
        <v>11922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11</v>
      </c>
      <c r="X63" s="116">
        <v>12</v>
      </c>
      <c r="Y63" s="116">
        <v>7</v>
      </c>
      <c r="Z63" s="116">
        <v>8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Bass Coast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280</v>
      </c>
      <c r="X64" s="116">
        <v>249</v>
      </c>
      <c r="Y64" s="116">
        <v>289</v>
      </c>
      <c r="Z64" s="116">
        <v>313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595</v>
      </c>
      <c r="X65" s="116">
        <v>661</v>
      </c>
      <c r="Y65" s="116">
        <v>700</v>
      </c>
      <c r="Z65" s="116">
        <v>752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781</v>
      </c>
      <c r="X66" s="116">
        <v>818</v>
      </c>
      <c r="Y66" s="116">
        <v>860</v>
      </c>
      <c r="Z66" s="116">
        <v>927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977</v>
      </c>
      <c r="X67" s="116">
        <v>1039</v>
      </c>
      <c r="Y67" s="116">
        <v>1052</v>
      </c>
      <c r="Z67" s="116">
        <v>1135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904</v>
      </c>
      <c r="X68" s="116">
        <v>964</v>
      </c>
      <c r="Y68" s="116">
        <v>1015</v>
      </c>
      <c r="Z68" s="116">
        <v>1106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914</v>
      </c>
      <c r="X69" s="116">
        <v>961</v>
      </c>
      <c r="Y69" s="116">
        <v>1033</v>
      </c>
      <c r="Z69" s="116">
        <v>1145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1089</v>
      </c>
      <c r="X70" s="116">
        <v>1129</v>
      </c>
      <c r="Y70" s="116">
        <v>1172</v>
      </c>
      <c r="Z70" s="116">
        <v>1178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1053</v>
      </c>
      <c r="X71" s="116">
        <v>1166</v>
      </c>
      <c r="Y71" s="116">
        <v>1290</v>
      </c>
      <c r="Z71" s="116">
        <v>1279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1221</v>
      </c>
      <c r="X72" s="116">
        <v>1303</v>
      </c>
      <c r="Y72" s="116">
        <v>1360</v>
      </c>
      <c r="Z72" s="116">
        <v>1326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1160</v>
      </c>
      <c r="X73" s="116">
        <v>1331</v>
      </c>
      <c r="Y73" s="116">
        <v>1370</v>
      </c>
      <c r="Z73" s="116">
        <v>1512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931</v>
      </c>
      <c r="X74" s="116">
        <v>1063</v>
      </c>
      <c r="Y74" s="116">
        <v>1142</v>
      </c>
      <c r="Z74" s="116">
        <v>1235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436</v>
      </c>
      <c r="X75" s="116">
        <v>477</v>
      </c>
      <c r="Y75" s="116">
        <v>497</v>
      </c>
      <c r="Z75" s="116">
        <v>569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162</v>
      </c>
      <c r="X76" s="116">
        <v>190</v>
      </c>
      <c r="Y76" s="116">
        <v>205</v>
      </c>
      <c r="Z76" s="116">
        <v>234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89</v>
      </c>
      <c r="X77" s="116">
        <v>89</v>
      </c>
      <c r="Y77" s="116">
        <v>90</v>
      </c>
      <c r="Z77" s="116">
        <v>84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46</v>
      </c>
      <c r="X78" s="116">
        <v>44</v>
      </c>
      <c r="Y78" s="116">
        <v>49</v>
      </c>
      <c r="Z78" s="116">
        <v>43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51</v>
      </c>
      <c r="X79" s="116">
        <v>47</v>
      </c>
      <c r="Y79" s="116">
        <v>60</v>
      </c>
      <c r="Z79" s="116">
        <v>50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10700</v>
      </c>
      <c r="X80" s="116">
        <v>11543</v>
      </c>
      <c r="Y80" s="116">
        <v>12187</v>
      </c>
      <c r="Z80" s="116">
        <v>12896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Bass Coast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861</v>
      </c>
      <c r="X83" s="116">
        <v>943</v>
      </c>
      <c r="Y83" s="116">
        <v>1018</v>
      </c>
      <c r="Z83" s="116">
        <v>1032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769</v>
      </c>
      <c r="X84" s="116">
        <v>790</v>
      </c>
      <c r="Y84" s="116">
        <v>847</v>
      </c>
      <c r="Z84" s="116">
        <v>879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24,821</v>
      </c>
      <c r="D85" s="100">
        <f t="shared" ref="D85:D90" si="4">AD4</f>
        <v>3.4380730121686964E-2</v>
      </c>
      <c r="E85" s="101">
        <f t="shared" ref="E85:E90" si="5">AD4</f>
        <v>3.4380730121686964E-2</v>
      </c>
      <c r="F85" s="100">
        <f t="shared" ref="F85:F90" si="6">AF4</f>
        <v>0.19532867806405019</v>
      </c>
      <c r="G85" s="101">
        <f t="shared" ref="G85:G90" si="7">AF4</f>
        <v>0.19532867806405019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1254</v>
      </c>
      <c r="X85" s="116">
        <v>1362</v>
      </c>
      <c r="Y85" s="116">
        <v>1506</v>
      </c>
      <c r="Z85" s="116">
        <v>1622</v>
      </c>
    </row>
    <row r="86" spans="1:30" ht="15" customHeight="1" x14ac:dyDescent="0.25">
      <c r="A86" s="102" t="s">
        <v>4</v>
      </c>
      <c r="B86" s="51"/>
      <c r="C86" s="61" t="str">
        <f t="shared" si="3"/>
        <v>11,925</v>
      </c>
      <c r="D86" s="100">
        <f t="shared" si="4"/>
        <v>9.8230163434669393E-3</v>
      </c>
      <c r="E86" s="101">
        <f t="shared" si="5"/>
        <v>9.8230163434669393E-3</v>
      </c>
      <c r="F86" s="100">
        <f t="shared" si="6"/>
        <v>0.15810430222394878</v>
      </c>
      <c r="G86" s="101">
        <f t="shared" si="7"/>
        <v>0.15810430222394878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451</v>
      </c>
      <c r="X86" s="116">
        <v>481</v>
      </c>
      <c r="Y86" s="116">
        <v>489</v>
      </c>
      <c r="Z86" s="116">
        <v>531</v>
      </c>
    </row>
    <row r="87" spans="1:30" ht="15" customHeight="1" x14ac:dyDescent="0.25">
      <c r="A87" s="102" t="s">
        <v>5</v>
      </c>
      <c r="B87" s="51"/>
      <c r="C87" s="61" t="str">
        <f t="shared" si="3"/>
        <v>12,897</v>
      </c>
      <c r="D87" s="100">
        <f t="shared" si="4"/>
        <v>5.8258800361040475E-2</v>
      </c>
      <c r="E87" s="101">
        <f t="shared" si="5"/>
        <v>5.8258800361040475E-2</v>
      </c>
      <c r="F87" s="100">
        <f t="shared" si="6"/>
        <v>0.23204050439434476</v>
      </c>
      <c r="G87" s="101">
        <f t="shared" si="7"/>
        <v>0.23204050439434476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193</v>
      </c>
      <c r="X87" s="116">
        <v>226</v>
      </c>
      <c r="Y87" s="116">
        <v>249</v>
      </c>
      <c r="Z87" s="116">
        <v>247</v>
      </c>
    </row>
    <row r="88" spans="1:30" ht="15" customHeight="1" x14ac:dyDescent="0.25">
      <c r="A88" s="51" t="s">
        <v>6</v>
      </c>
      <c r="B88" s="51"/>
      <c r="C88" s="61" t="str">
        <f t="shared" si="3"/>
        <v>17,682</v>
      </c>
      <c r="D88" s="100">
        <f t="shared" si="4"/>
        <v>2.2376409366869021E-2</v>
      </c>
      <c r="E88" s="101">
        <f t="shared" si="5"/>
        <v>2.2376409366869021E-2</v>
      </c>
      <c r="F88" s="100">
        <f t="shared" si="6"/>
        <v>0.17519606539944177</v>
      </c>
      <c r="G88" s="101">
        <f t="shared" si="7"/>
        <v>0.17519606539944177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432</v>
      </c>
      <c r="X88" s="116">
        <v>462</v>
      </c>
      <c r="Y88" s="116">
        <v>517</v>
      </c>
      <c r="Z88" s="116">
        <v>507</v>
      </c>
    </row>
    <row r="89" spans="1:30" ht="15" customHeight="1" x14ac:dyDescent="0.25">
      <c r="A89" s="51" t="s">
        <v>102</v>
      </c>
      <c r="B89" s="51"/>
      <c r="C89" s="61" t="str">
        <f t="shared" si="3"/>
        <v>$34,587</v>
      </c>
      <c r="D89" s="100">
        <f t="shared" si="4"/>
        <v>1.4106063760229048E-2</v>
      </c>
      <c r="E89" s="101">
        <f t="shared" si="5"/>
        <v>1.4106063760229048E-2</v>
      </c>
      <c r="F89" s="100">
        <f t="shared" si="6"/>
        <v>0.15290000000000004</v>
      </c>
      <c r="G89" s="101">
        <f t="shared" si="7"/>
        <v>0.15290000000000004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497</v>
      </c>
      <c r="X89" s="116">
        <v>545</v>
      </c>
      <c r="Y89" s="116">
        <v>584</v>
      </c>
      <c r="Z89" s="116">
        <v>601</v>
      </c>
    </row>
    <row r="90" spans="1:30" ht="15" customHeight="1" x14ac:dyDescent="0.25">
      <c r="A90" s="51" t="s">
        <v>7</v>
      </c>
      <c r="B90" s="51"/>
      <c r="C90" s="61" t="str">
        <f t="shared" si="3"/>
        <v>$816.3 mil</v>
      </c>
      <c r="D90" s="100">
        <f t="shared" si="4"/>
        <v>4.8587934242380282E-2</v>
      </c>
      <c r="E90" s="101">
        <f t="shared" si="5"/>
        <v>4.8587934242380282E-2</v>
      </c>
      <c r="F90" s="100">
        <f t="shared" si="6"/>
        <v>0.33059646205446036</v>
      </c>
      <c r="G90" s="101">
        <f t="shared" si="7"/>
        <v>0.33059646205446036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895</v>
      </c>
      <c r="X90" s="116">
        <v>910</v>
      </c>
      <c r="Y90" s="116">
        <v>972</v>
      </c>
      <c r="Z90" s="116">
        <v>965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7769</v>
      </c>
      <c r="X91" s="116">
        <v>8190</v>
      </c>
      <c r="Y91" s="116">
        <v>8751</v>
      </c>
      <c r="Z91" s="116">
        <v>8819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552</v>
      </c>
      <c r="X93" s="116">
        <v>661</v>
      </c>
      <c r="Y93" s="116">
        <v>726</v>
      </c>
      <c r="Z93" s="116">
        <v>768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1348</v>
      </c>
      <c r="X94" s="116">
        <v>1489</v>
      </c>
      <c r="Y94" s="116">
        <v>1541</v>
      </c>
      <c r="Z94" s="116">
        <v>1589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263</v>
      </c>
      <c r="X95" s="116">
        <v>259</v>
      </c>
      <c r="Y95" s="116">
        <v>295</v>
      </c>
      <c r="Z95" s="116">
        <v>317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1061</v>
      </c>
      <c r="X96" s="116">
        <v>1119</v>
      </c>
      <c r="Y96" s="116">
        <v>1283</v>
      </c>
      <c r="Z96" s="116">
        <v>1432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1116</v>
      </c>
      <c r="X97" s="116">
        <v>1232</v>
      </c>
      <c r="Y97" s="116">
        <v>1238</v>
      </c>
      <c r="Z97" s="116">
        <v>1285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863</v>
      </c>
      <c r="X98" s="116">
        <v>913</v>
      </c>
      <c r="Y98" s="116">
        <v>1011</v>
      </c>
      <c r="Z98" s="116">
        <v>1035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42</v>
      </c>
      <c r="X99" s="116">
        <v>53</v>
      </c>
      <c r="Y99" s="116">
        <v>58</v>
      </c>
      <c r="Z99" s="116">
        <v>64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540</v>
      </c>
      <c r="X100" s="116">
        <v>582</v>
      </c>
      <c r="Y100" s="116">
        <v>612</v>
      </c>
      <c r="Z100" s="116">
        <v>625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7589</v>
      </c>
      <c r="X101" s="116">
        <v>8073</v>
      </c>
      <c r="Y101" s="116">
        <v>8540</v>
      </c>
      <c r="Z101" s="116">
        <v>8862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14006</v>
      </c>
      <c r="X104" s="116">
        <v>15477</v>
      </c>
      <c r="Y104" s="116">
        <v>16734</v>
      </c>
      <c r="Z104" s="116">
        <v>17374</v>
      </c>
      <c r="AB104" s="113" t="str">
        <f>TEXT(Z104,"###,###")</f>
        <v>17,374</v>
      </c>
      <c r="AD104" s="134">
        <f>Z104/($Z$4)*100</f>
        <v>69.997179807421134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3938</v>
      </c>
      <c r="X105" s="116">
        <v>4279</v>
      </c>
      <c r="Y105" s="116">
        <v>4264</v>
      </c>
      <c r="Z105" s="116">
        <v>4620</v>
      </c>
      <c r="AB105" s="113" t="str">
        <f>TEXT(Z105,"###,###")</f>
        <v>4,620</v>
      </c>
      <c r="AD105" s="134">
        <f>Z105/($Z$4)*100</f>
        <v>18.613271020506829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17944</v>
      </c>
      <c r="X106" s="124">
        <v>19756</v>
      </c>
      <c r="Y106" s="124">
        <v>20998</v>
      </c>
      <c r="Z106" s="124">
        <v>21994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3674</v>
      </c>
      <c r="X108" s="116">
        <v>4168</v>
      </c>
      <c r="Y108" s="116">
        <v>4888</v>
      </c>
      <c r="Z108" s="116">
        <v>5029</v>
      </c>
      <c r="AB108" s="113" t="str">
        <f>TEXT(Z108,"###,###")</f>
        <v>5,029</v>
      </c>
      <c r="AD108" s="134">
        <f>Z108/($Z$4)*100</f>
        <v>20.261069255872044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3161</v>
      </c>
      <c r="X109" s="116">
        <v>3581</v>
      </c>
      <c r="Y109" s="116">
        <v>3834</v>
      </c>
      <c r="Z109" s="116">
        <v>3952</v>
      </c>
      <c r="AB109" s="113" t="str">
        <f>TEXT(Z109,"###,###")</f>
        <v>3,952</v>
      </c>
      <c r="AD109" s="134">
        <f>Z109/($Z$4)*100</f>
        <v>15.922001530961685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4446</v>
      </c>
      <c r="X110" s="116">
        <v>4728</v>
      </c>
      <c r="Y110" s="116">
        <v>4781</v>
      </c>
      <c r="Z110" s="116">
        <v>5170</v>
      </c>
      <c r="AB110" s="113" t="str">
        <f>TEXT(Z110,"###,###")</f>
        <v>5,170</v>
      </c>
      <c r="AD110" s="134">
        <f>Z110/($Z$4)*100</f>
        <v>20.829136618186215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6663</v>
      </c>
      <c r="X111" s="116">
        <v>7279</v>
      </c>
      <c r="Y111" s="116">
        <v>7489</v>
      </c>
      <c r="Z111" s="116">
        <v>7845</v>
      </c>
      <c r="AB111" s="113" t="str">
        <f>TEXT(Z111,"###,###")</f>
        <v>7,845</v>
      </c>
      <c r="AD111" s="134">
        <f>Z111/($Z$4)*100</f>
        <v>31.606301115990494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21014</v>
      </c>
      <c r="X112" s="116">
        <v>22533</v>
      </c>
      <c r="Y112" s="116">
        <v>23996</v>
      </c>
      <c r="Z112" s="116">
        <v>24826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44.96</v>
      </c>
      <c r="W118" s="135">
        <v>47.35</v>
      </c>
      <c r="X118" s="135">
        <v>44.65</v>
      </c>
      <c r="Y118" s="135">
        <v>44.83</v>
      </c>
      <c r="Z118" s="135">
        <v>44.78</v>
      </c>
      <c r="AB118" s="113" t="str">
        <f>TEXT(Z118,"##.0")</f>
        <v>44.8</v>
      </c>
    </row>
    <row r="120" spans="19:32" x14ac:dyDescent="0.25">
      <c r="S120" s="105" t="s">
        <v>104</v>
      </c>
      <c r="T120" s="116"/>
      <c r="U120" s="116"/>
      <c r="V120" s="116">
        <v>11427</v>
      </c>
      <c r="W120" s="116">
        <v>11671</v>
      </c>
      <c r="X120" s="116">
        <v>12396</v>
      </c>
      <c r="Y120" s="116">
        <v>13176</v>
      </c>
      <c r="Z120" s="116">
        <v>13539</v>
      </c>
      <c r="AB120" s="113" t="str">
        <f>TEXT(Z120,"###,###")</f>
        <v>13,539</v>
      </c>
    </row>
    <row r="121" spans="19:32" x14ac:dyDescent="0.25">
      <c r="S121" s="105" t="s">
        <v>105</v>
      </c>
      <c r="T121" s="116"/>
      <c r="U121" s="116"/>
      <c r="V121" s="116">
        <v>2283</v>
      </c>
      <c r="W121" s="116">
        <v>2307</v>
      </c>
      <c r="X121" s="116">
        <v>2356</v>
      </c>
      <c r="Y121" s="116">
        <v>2510</v>
      </c>
      <c r="Z121" s="116">
        <v>2483</v>
      </c>
      <c r="AB121" s="113" t="str">
        <f>TEXT(Z121,"###,###")</f>
        <v>2,483</v>
      </c>
    </row>
    <row r="122" spans="19:32" x14ac:dyDescent="0.25">
      <c r="S122" s="105" t="s">
        <v>106</v>
      </c>
      <c r="T122" s="116"/>
      <c r="U122" s="116"/>
      <c r="V122" s="116">
        <v>1332</v>
      </c>
      <c r="W122" s="116">
        <v>1383</v>
      </c>
      <c r="X122" s="116">
        <v>1511</v>
      </c>
      <c r="Y122" s="116">
        <v>1609</v>
      </c>
      <c r="Z122" s="116">
        <v>1661</v>
      </c>
      <c r="AB122" s="113" t="str">
        <f>TEXT(Z122,"###,###")</f>
        <v>1,661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12759</v>
      </c>
      <c r="W124" s="116">
        <v>13054</v>
      </c>
      <c r="X124" s="116">
        <v>13907</v>
      </c>
      <c r="Y124" s="116">
        <v>14785</v>
      </c>
      <c r="Z124" s="116">
        <v>15200</v>
      </c>
      <c r="AB124" s="113" t="str">
        <f>TEXT(Z124,"###,###")</f>
        <v>15,200</v>
      </c>
      <c r="AD124" s="131">
        <f>Z124/$Z$7*100</f>
        <v>85.96312634317384</v>
      </c>
    </row>
    <row r="125" spans="19:32" x14ac:dyDescent="0.25">
      <c r="S125" s="105" t="s">
        <v>108</v>
      </c>
      <c r="T125" s="116"/>
      <c r="U125" s="116"/>
      <c r="V125" s="116">
        <v>3615</v>
      </c>
      <c r="W125" s="116">
        <v>3690</v>
      </c>
      <c r="X125" s="116">
        <v>3867</v>
      </c>
      <c r="Y125" s="116">
        <v>4119</v>
      </c>
      <c r="Z125" s="116">
        <v>4144</v>
      </c>
      <c r="AB125" s="113" t="str">
        <f>TEXT(Z125,"###,###")</f>
        <v>4,144</v>
      </c>
      <c r="AD125" s="131">
        <f>Z125/$Z$7*100</f>
        <v>23.436262866191608</v>
      </c>
    </row>
    <row r="127" spans="19:32" x14ac:dyDescent="0.25">
      <c r="S127" s="105" t="s">
        <v>109</v>
      </c>
      <c r="T127" s="116"/>
      <c r="U127" s="116"/>
      <c r="V127" s="116">
        <v>7702</v>
      </c>
      <c r="W127" s="116">
        <v>7774</v>
      </c>
      <c r="X127" s="116">
        <v>8190</v>
      </c>
      <c r="Y127" s="116">
        <v>8750</v>
      </c>
      <c r="Z127" s="116">
        <v>8817</v>
      </c>
      <c r="AB127" s="113" t="str">
        <f>TEXT(Z127,"###,###")</f>
        <v>8,817</v>
      </c>
      <c r="AD127" s="131">
        <f>Z127/$Z$7*100</f>
        <v>49.864268747879201</v>
      </c>
    </row>
    <row r="128" spans="19:32" x14ac:dyDescent="0.25">
      <c r="S128" s="105" t="s">
        <v>110</v>
      </c>
      <c r="T128" s="116"/>
      <c r="U128" s="116"/>
      <c r="V128" s="116">
        <v>7348</v>
      </c>
      <c r="W128" s="116">
        <v>7587</v>
      </c>
      <c r="X128" s="116">
        <v>8073</v>
      </c>
      <c r="Y128" s="116">
        <v>8543</v>
      </c>
      <c r="Z128" s="116">
        <v>8863</v>
      </c>
      <c r="AB128" s="113" t="str">
        <f>TEXT(Z128,"###,###")</f>
        <v>8,863</v>
      </c>
      <c r="AD128" s="131">
        <f>Z128/$Z$7*100</f>
        <v>50.124420314444066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3EA5C86-F208-45CB-BC14-AB9C4B0A4D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C1F43A5B-7D25-433E-9C7C-CF1C1AF101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774982CC-DFA4-4B01-9A43-2C5A711CC1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E332DA24-140A-47F8-B5E0-81D0D41F26D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5F6A4-6850-41CB-8192-EBA538A8140C}">
  <sheetPr codeName="Sheet12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Port Phillip</v>
      </c>
      <c r="T1" s="103"/>
      <c r="U1" s="103"/>
      <c r="V1" s="103"/>
      <c r="W1" s="103"/>
      <c r="X1" s="103"/>
      <c r="Y1" s="104" t="str">
        <f>Y3</f>
        <v>8.59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174</v>
      </c>
      <c r="Y3" s="109" t="s">
        <v>264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8.59 Port Phillip,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106355</v>
      </c>
      <c r="W4" s="112">
        <v>106500</v>
      </c>
      <c r="X4" s="112">
        <v>112891</v>
      </c>
      <c r="Y4" s="112">
        <v>116911</v>
      </c>
      <c r="Z4" s="112">
        <v>120487</v>
      </c>
      <c r="AB4" s="113" t="str">
        <f>TEXT(Z4,"###,###")</f>
        <v>120,487</v>
      </c>
      <c r="AD4" s="114">
        <f>Z4/Y4-1</f>
        <v>3.0587369879651938E-2</v>
      </c>
      <c r="AF4" s="114">
        <f>Z4/V4-1</f>
        <v>0.13287574632128241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52244</v>
      </c>
      <c r="W5" s="112">
        <v>52322</v>
      </c>
      <c r="X5" s="112">
        <v>55195</v>
      </c>
      <c r="Y5" s="112">
        <v>57164</v>
      </c>
      <c r="Z5" s="112">
        <v>58925</v>
      </c>
      <c r="AB5" s="113" t="str">
        <f>TEXT(Z5,"###,###")</f>
        <v>58,925</v>
      </c>
      <c r="AD5" s="114">
        <f t="shared" ref="AD5:AD9" si="0">Z5/Y5-1</f>
        <v>3.0806101742355319E-2</v>
      </c>
      <c r="AF5" s="114">
        <f t="shared" ref="AF5:AF9" si="1">Z5/V5-1</f>
        <v>0.1278807135747646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54111</v>
      </c>
      <c r="W6" s="112">
        <v>54178</v>
      </c>
      <c r="X6" s="112">
        <v>57696</v>
      </c>
      <c r="Y6" s="112">
        <v>59743</v>
      </c>
      <c r="Z6" s="112">
        <v>61564</v>
      </c>
      <c r="AB6" s="113" t="str">
        <f>TEXT(Z6,"###,###")</f>
        <v>61,564</v>
      </c>
      <c r="AD6" s="114">
        <f t="shared" si="0"/>
        <v>3.0480558391778212E-2</v>
      </c>
      <c r="AF6" s="114">
        <f t="shared" si="1"/>
        <v>0.13773539576056626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71277</v>
      </c>
      <c r="W7" s="112">
        <v>71482</v>
      </c>
      <c r="X7" s="112">
        <v>74133</v>
      </c>
      <c r="Y7" s="112">
        <v>76654</v>
      </c>
      <c r="Z7" s="112">
        <v>78205</v>
      </c>
      <c r="AB7" s="113" t="str">
        <f>TEXT(Z7,"###,###")</f>
        <v>78,205</v>
      </c>
      <c r="AD7" s="114">
        <f t="shared" si="0"/>
        <v>2.0233777754585569E-2</v>
      </c>
      <c r="AF7" s="114">
        <f t="shared" si="1"/>
        <v>9.7198254696465813E-2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120,487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78,205</v>
      </c>
      <c r="P8" s="71"/>
      <c r="S8" s="111" t="s">
        <v>87</v>
      </c>
      <c r="T8" s="112"/>
      <c r="U8" s="112"/>
      <c r="V8" s="112">
        <v>49182.5</v>
      </c>
      <c r="W8" s="112">
        <v>50020</v>
      </c>
      <c r="X8" s="112">
        <v>49903.58</v>
      </c>
      <c r="Y8" s="112">
        <v>51558.78</v>
      </c>
      <c r="Z8" s="112">
        <v>51394</v>
      </c>
      <c r="AB8" s="113" t="str">
        <f>TEXT(Z8,"$###,###")</f>
        <v>$51,394</v>
      </c>
      <c r="AD8" s="114">
        <f t="shared" si="0"/>
        <v>-3.1959639076021285E-3</v>
      </c>
      <c r="AF8" s="114">
        <f t="shared" si="1"/>
        <v>4.4965180704518826E-2</v>
      </c>
    </row>
    <row r="9" spans="1:32" x14ac:dyDescent="0.25">
      <c r="A9" s="32" t="s">
        <v>15</v>
      </c>
      <c r="B9" s="75"/>
      <c r="C9" s="76"/>
      <c r="D9" s="77">
        <f>AD104</f>
        <v>80.611186269058081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49.879163736333993</v>
      </c>
      <c r="P9" s="78" t="s">
        <v>88</v>
      </c>
      <c r="S9" s="111" t="s">
        <v>7</v>
      </c>
      <c r="T9" s="112"/>
      <c r="U9" s="112"/>
      <c r="V9" s="112">
        <v>5243574775</v>
      </c>
      <c r="W9" s="112">
        <v>5415934540</v>
      </c>
      <c r="X9" s="112">
        <v>5699543168</v>
      </c>
      <c r="Y9" s="112">
        <v>6128868511</v>
      </c>
      <c r="Z9" s="112">
        <v>6383763460</v>
      </c>
      <c r="AB9" s="113" t="str">
        <f>TEXT(Z9/1000000,"$#,###.0")&amp;" mil"</f>
        <v>$6,383.8 mil</v>
      </c>
      <c r="AD9" s="114">
        <f t="shared" si="0"/>
        <v>4.1589234381928408E-2</v>
      </c>
      <c r="AF9" s="114">
        <f t="shared" si="1"/>
        <v>0.21744491762301599</v>
      </c>
    </row>
    <row r="10" spans="1:32" x14ac:dyDescent="0.25">
      <c r="A10" s="32" t="s">
        <v>18</v>
      </c>
      <c r="B10" s="75"/>
      <c r="C10" s="76"/>
      <c r="D10" s="77">
        <f>AD105</f>
        <v>12.793911376331057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50.114442810561989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94.01061313215267</v>
      </c>
      <c r="P11" s="78" t="s">
        <v>88</v>
      </c>
      <c r="S11" s="111" t="s">
        <v>30</v>
      </c>
      <c r="T11" s="116"/>
      <c r="U11" s="116"/>
      <c r="V11" s="116">
        <v>96431</v>
      </c>
      <c r="W11" s="116">
        <v>96214</v>
      </c>
      <c r="X11" s="116">
        <v>102159</v>
      </c>
      <c r="Y11" s="116">
        <v>105650</v>
      </c>
      <c r="Z11" s="116">
        <v>108708</v>
      </c>
    </row>
    <row r="12" spans="1:32" ht="28.5" customHeight="1" x14ac:dyDescent="0.25">
      <c r="A12" s="32" t="s">
        <v>20</v>
      </c>
      <c r="B12" s="76"/>
      <c r="C12" s="76"/>
      <c r="D12" s="77">
        <f>AD108</f>
        <v>15.120303435225377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15.048909916245764</v>
      </c>
      <c r="P12" s="78" t="s">
        <v>88</v>
      </c>
      <c r="S12" s="111" t="s">
        <v>31</v>
      </c>
      <c r="T12" s="116"/>
      <c r="U12" s="116"/>
      <c r="V12" s="116">
        <v>9924</v>
      </c>
      <c r="W12" s="116">
        <v>10286</v>
      </c>
      <c r="X12" s="116">
        <v>10732</v>
      </c>
      <c r="Y12" s="116">
        <v>11261</v>
      </c>
      <c r="Z12" s="116">
        <v>11774</v>
      </c>
    </row>
    <row r="13" spans="1:32" ht="15" customHeight="1" x14ac:dyDescent="0.25">
      <c r="A13" s="32" t="s">
        <v>21</v>
      </c>
      <c r="B13" s="76"/>
      <c r="C13" s="76"/>
      <c r="D13" s="77">
        <f>AD109</f>
        <v>12.915086274867829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38.6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25.222638126934854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18.812096413272808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40.146239843302595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81.187903586727188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1828</v>
      </c>
      <c r="Z15" s="116">
        <v>1752</v>
      </c>
      <c r="AB15" s="121">
        <f t="shared" ref="AB15:AB34" si="2">IF(Z15="np",0,Z15/$Z$34)</f>
        <v>1.4540987824412592E-2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206</v>
      </c>
      <c r="Z16" s="116">
        <v>221</v>
      </c>
      <c r="AB16" s="121">
        <f t="shared" si="2"/>
        <v>1.8342227792209947E-3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3793</v>
      </c>
      <c r="Z17" s="116">
        <v>3959</v>
      </c>
      <c r="AB17" s="121">
        <f t="shared" si="2"/>
        <v>3.2858316664868409E-2</v>
      </c>
    </row>
    <row r="18" spans="1:28" x14ac:dyDescent="0.25">
      <c r="A18" s="67" t="str">
        <f>$S$1&amp;" ("&amp;$V$2&amp;" to "&amp;$Z$2&amp;")"</f>
        <v>Port Phillip (2014-15 to 2018-19)</v>
      </c>
      <c r="B18" s="67"/>
      <c r="C18" s="67"/>
      <c r="D18" s="67"/>
      <c r="E18" s="67"/>
      <c r="F18" s="67"/>
      <c r="G18" s="67" t="str">
        <f>$S$1&amp;" ("&amp;$V$2&amp;" to "&amp;$Z$2&amp;")"</f>
        <v>Port Phillip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683</v>
      </c>
      <c r="Z18" s="116">
        <v>718</v>
      </c>
      <c r="AB18" s="121">
        <f t="shared" si="2"/>
        <v>5.9591491198220554E-3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4937</v>
      </c>
      <c r="Z19" s="116">
        <v>5310</v>
      </c>
      <c r="AB19" s="121">
        <f t="shared" si="2"/>
        <v>4.4071144604812137E-2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4373</v>
      </c>
      <c r="Z20" s="116">
        <v>4314</v>
      </c>
      <c r="AB20" s="121">
        <f t="shared" si="2"/>
        <v>3.5804692622440598E-2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7469</v>
      </c>
      <c r="Z21" s="116">
        <v>7527</v>
      </c>
      <c r="AB21" s="121">
        <f t="shared" si="2"/>
        <v>6.2471469951115056E-2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10900</v>
      </c>
      <c r="Z22" s="116">
        <v>11289</v>
      </c>
      <c r="AB22" s="121">
        <f t="shared" si="2"/>
        <v>9.3694755450795517E-2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2784</v>
      </c>
      <c r="Z23" s="116">
        <v>2742</v>
      </c>
      <c r="AB23" s="121">
        <f t="shared" si="2"/>
        <v>2.2757641903275873E-2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4462</v>
      </c>
      <c r="Z24" s="116">
        <v>4549</v>
      </c>
      <c r="AB24" s="121">
        <f t="shared" si="2"/>
        <v>3.7755110509847534E-2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6084</v>
      </c>
      <c r="Z25" s="116">
        <v>6383</v>
      </c>
      <c r="AB25" s="121">
        <f t="shared" si="2"/>
        <v>5.2976669682206379E-2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2820</v>
      </c>
      <c r="Z26" s="116">
        <v>2761</v>
      </c>
      <c r="AB26" s="121">
        <f t="shared" si="2"/>
        <v>2.291533526438537E-2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17054</v>
      </c>
      <c r="Z27" s="116">
        <v>17765</v>
      </c>
      <c r="AB27" s="121">
        <f t="shared" si="2"/>
        <v>0.14744329263737996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14951</v>
      </c>
      <c r="Z28" s="116">
        <v>16116</v>
      </c>
      <c r="AB28" s="121">
        <f t="shared" si="2"/>
        <v>0.13375716882319255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3994</v>
      </c>
      <c r="Z29" s="116">
        <v>5768</v>
      </c>
      <c r="AB29" s="121">
        <f t="shared" si="2"/>
        <v>4.7872384572609492E-2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8502</v>
      </c>
      <c r="Z30" s="116">
        <v>7506</v>
      </c>
      <c r="AB30" s="121">
        <f t="shared" si="2"/>
        <v>6.2297177288836138E-2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9732</v>
      </c>
      <c r="Z31" s="116">
        <v>9979</v>
      </c>
      <c r="AB31" s="121">
        <f t="shared" si="2"/>
        <v>8.2822213184824925E-2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4320</v>
      </c>
      <c r="Z32" s="116">
        <v>4592</v>
      </c>
      <c r="AB32" s="121">
        <f t="shared" si="2"/>
        <v>3.8111995484990079E-2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3513</v>
      </c>
      <c r="Z33" s="116">
        <v>3755</v>
      </c>
      <c r="AB33" s="121">
        <f t="shared" si="2"/>
        <v>3.1165187945587491E-2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116911</v>
      </c>
      <c r="Z34" s="124">
        <v>120487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63493</v>
      </c>
      <c r="AB37" s="136">
        <f>Z37/Z40*100</f>
        <v>81.187903586727188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14712</v>
      </c>
      <c r="AB38" s="136">
        <f>Z38/Z40*100</f>
        <v>18.812096413272808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78205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16</v>
      </c>
      <c r="X44" s="116">
        <v>21</v>
      </c>
      <c r="Y44" s="116">
        <v>18</v>
      </c>
      <c r="Z44" s="116">
        <v>22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195</v>
      </c>
      <c r="X45" s="116">
        <v>246</v>
      </c>
      <c r="Y45" s="116">
        <v>238</v>
      </c>
      <c r="Z45" s="116">
        <v>302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1311</v>
      </c>
      <c r="X46" s="116">
        <v>1476</v>
      </c>
      <c r="Y46" s="116">
        <v>1491</v>
      </c>
      <c r="Z46" s="116">
        <v>1517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5090</v>
      </c>
      <c r="X47" s="116">
        <v>5584</v>
      </c>
      <c r="Y47" s="116">
        <v>5821</v>
      </c>
      <c r="Z47" s="116">
        <v>5966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10477</v>
      </c>
      <c r="X48" s="116">
        <v>11019</v>
      </c>
      <c r="Y48" s="116">
        <v>11534</v>
      </c>
      <c r="Z48" s="116">
        <v>12214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Port Phillip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9694</v>
      </c>
      <c r="X49" s="116">
        <v>10105</v>
      </c>
      <c r="Y49" s="116">
        <v>10212</v>
      </c>
      <c r="Z49" s="116">
        <v>10406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6626</v>
      </c>
      <c r="X50" s="116">
        <v>6873</v>
      </c>
      <c r="Y50" s="116">
        <v>7249</v>
      </c>
      <c r="Z50" s="116">
        <v>7563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5090</v>
      </c>
      <c r="X51" s="116">
        <v>5141</v>
      </c>
      <c r="Y51" s="116">
        <v>5130</v>
      </c>
      <c r="Z51" s="116">
        <v>5153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3944</v>
      </c>
      <c r="X52" s="116">
        <v>4219</v>
      </c>
      <c r="Y52" s="116">
        <v>4472</v>
      </c>
      <c r="Z52" s="116">
        <v>4657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3209</v>
      </c>
      <c r="X53" s="116">
        <v>3315</v>
      </c>
      <c r="Y53" s="116">
        <v>3413</v>
      </c>
      <c r="Z53" s="116">
        <v>3514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2751</v>
      </c>
      <c r="X54" s="116">
        <v>2984</v>
      </c>
      <c r="Y54" s="116">
        <v>3070</v>
      </c>
      <c r="Z54" s="116">
        <v>3036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1840</v>
      </c>
      <c r="X55" s="116">
        <v>1969</v>
      </c>
      <c r="Y55" s="116">
        <v>2083</v>
      </c>
      <c r="Z55" s="116">
        <v>2192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1193</v>
      </c>
      <c r="X56" s="116">
        <v>1206</v>
      </c>
      <c r="Y56" s="116">
        <v>1204</v>
      </c>
      <c r="Z56" s="116">
        <v>1283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554</v>
      </c>
      <c r="X57" s="116">
        <v>646</v>
      </c>
      <c r="Y57" s="116">
        <v>674</v>
      </c>
      <c r="Z57" s="116">
        <v>681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201</v>
      </c>
      <c r="X58" s="116">
        <v>258</v>
      </c>
      <c r="Y58" s="116">
        <v>251</v>
      </c>
      <c r="Z58" s="116">
        <v>268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71</v>
      </c>
      <c r="X59" s="116">
        <v>77</v>
      </c>
      <c r="Y59" s="116">
        <v>84</v>
      </c>
      <c r="Z59" s="116">
        <v>93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57</v>
      </c>
      <c r="X60" s="116">
        <v>53</v>
      </c>
      <c r="Y60" s="116">
        <v>62</v>
      </c>
      <c r="Z60" s="116">
        <v>60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52322</v>
      </c>
      <c r="X61" s="116">
        <v>55195</v>
      </c>
      <c r="Y61" s="116">
        <v>57164</v>
      </c>
      <c r="Z61" s="116">
        <v>58921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5</v>
      </c>
      <c r="X63" s="116">
        <v>5</v>
      </c>
      <c r="Y63" s="116">
        <v>17</v>
      </c>
      <c r="Z63" s="116">
        <v>33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Port Phillip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241</v>
      </c>
      <c r="X64" s="116">
        <v>299</v>
      </c>
      <c r="Y64" s="116">
        <v>342</v>
      </c>
      <c r="Z64" s="116">
        <v>357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1638</v>
      </c>
      <c r="X65" s="116">
        <v>1697</v>
      </c>
      <c r="Y65" s="116">
        <v>1605</v>
      </c>
      <c r="Z65" s="116">
        <v>1791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6020</v>
      </c>
      <c r="X66" s="116">
        <v>6576</v>
      </c>
      <c r="Y66" s="116">
        <v>6571</v>
      </c>
      <c r="Z66" s="116">
        <v>6580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11422</v>
      </c>
      <c r="X67" s="116">
        <v>12344</v>
      </c>
      <c r="Y67" s="116">
        <v>13149</v>
      </c>
      <c r="Z67" s="116">
        <v>13492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9636</v>
      </c>
      <c r="X68" s="116">
        <v>10015</v>
      </c>
      <c r="Y68" s="116">
        <v>10167</v>
      </c>
      <c r="Z68" s="116">
        <v>10547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6309</v>
      </c>
      <c r="X69" s="116">
        <v>6845</v>
      </c>
      <c r="Y69" s="116">
        <v>7065</v>
      </c>
      <c r="Z69" s="116">
        <v>7363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4980</v>
      </c>
      <c r="X70" s="116">
        <v>5073</v>
      </c>
      <c r="Y70" s="116">
        <v>5149</v>
      </c>
      <c r="Z70" s="116">
        <v>5127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4254</v>
      </c>
      <c r="X71" s="116">
        <v>4605</v>
      </c>
      <c r="Y71" s="116">
        <v>4826</v>
      </c>
      <c r="Z71" s="116">
        <v>4933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3397</v>
      </c>
      <c r="X72" s="116">
        <v>3635</v>
      </c>
      <c r="Y72" s="116">
        <v>3753</v>
      </c>
      <c r="Z72" s="116">
        <v>3887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2826</v>
      </c>
      <c r="X73" s="116">
        <v>2896</v>
      </c>
      <c r="Y73" s="116">
        <v>3112</v>
      </c>
      <c r="Z73" s="116">
        <v>3272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1773</v>
      </c>
      <c r="X74" s="116">
        <v>1908</v>
      </c>
      <c r="Y74" s="116">
        <v>2017</v>
      </c>
      <c r="Z74" s="116">
        <v>2222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1023</v>
      </c>
      <c r="X75" s="116">
        <v>1062</v>
      </c>
      <c r="Y75" s="116">
        <v>1031</v>
      </c>
      <c r="Z75" s="116">
        <v>1092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378</v>
      </c>
      <c r="X76" s="116">
        <v>473</v>
      </c>
      <c r="Y76" s="116">
        <v>502</v>
      </c>
      <c r="Z76" s="116">
        <v>572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128</v>
      </c>
      <c r="X77" s="116">
        <v>146</v>
      </c>
      <c r="Y77" s="116">
        <v>153</v>
      </c>
      <c r="Z77" s="116">
        <v>166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67</v>
      </c>
      <c r="X78" s="116">
        <v>56</v>
      </c>
      <c r="Y78" s="116">
        <v>69</v>
      </c>
      <c r="Z78" s="116">
        <v>62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67</v>
      </c>
      <c r="X79" s="116">
        <v>57</v>
      </c>
      <c r="Y79" s="116">
        <v>60</v>
      </c>
      <c r="Z79" s="116">
        <v>55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54178</v>
      </c>
      <c r="X80" s="116">
        <v>57696</v>
      </c>
      <c r="Y80" s="116">
        <v>59743</v>
      </c>
      <c r="Z80" s="116">
        <v>61559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Port Phillip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6133</v>
      </c>
      <c r="X83" s="116">
        <v>6348</v>
      </c>
      <c r="Y83" s="116">
        <v>6679</v>
      </c>
      <c r="Z83" s="116">
        <v>6722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9337</v>
      </c>
      <c r="X84" s="116">
        <v>9670</v>
      </c>
      <c r="Y84" s="116">
        <v>10173</v>
      </c>
      <c r="Z84" s="116">
        <v>10357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120,487</v>
      </c>
      <c r="D85" s="100">
        <f t="shared" ref="D85:D90" si="4">AD4</f>
        <v>3.0587369879651938E-2</v>
      </c>
      <c r="E85" s="101">
        <f t="shared" ref="E85:E90" si="5">AD4</f>
        <v>3.0587369879651938E-2</v>
      </c>
      <c r="F85" s="100">
        <f t="shared" ref="F85:F90" si="6">AF4</f>
        <v>0.13287574632128241</v>
      </c>
      <c r="G85" s="101">
        <f t="shared" ref="G85:G90" si="7">AF4</f>
        <v>0.13287574632128241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3309</v>
      </c>
      <c r="X85" s="116">
        <v>3382</v>
      </c>
      <c r="Y85" s="116">
        <v>3529</v>
      </c>
      <c r="Z85" s="116">
        <v>3636</v>
      </c>
    </row>
    <row r="86" spans="1:30" ht="15" customHeight="1" x14ac:dyDescent="0.25">
      <c r="A86" s="102" t="s">
        <v>4</v>
      </c>
      <c r="B86" s="51"/>
      <c r="C86" s="61" t="str">
        <f t="shared" si="3"/>
        <v>58,925</v>
      </c>
      <c r="D86" s="100">
        <f t="shared" si="4"/>
        <v>3.0806101742355319E-2</v>
      </c>
      <c r="E86" s="101">
        <f t="shared" si="5"/>
        <v>3.0806101742355319E-2</v>
      </c>
      <c r="F86" s="100">
        <f t="shared" si="6"/>
        <v>0.1278807135747646</v>
      </c>
      <c r="G86" s="101">
        <f t="shared" si="7"/>
        <v>0.1278807135747646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2214</v>
      </c>
      <c r="X86" s="116">
        <v>2234</v>
      </c>
      <c r="Y86" s="116">
        <v>2346</v>
      </c>
      <c r="Z86" s="116">
        <v>2429</v>
      </c>
    </row>
    <row r="87" spans="1:30" ht="15" customHeight="1" x14ac:dyDescent="0.25">
      <c r="A87" s="102" t="s">
        <v>5</v>
      </c>
      <c r="B87" s="51"/>
      <c r="C87" s="61" t="str">
        <f t="shared" si="3"/>
        <v>61,564</v>
      </c>
      <c r="D87" s="100">
        <f t="shared" si="4"/>
        <v>3.0480558391778212E-2</v>
      </c>
      <c r="E87" s="101">
        <f t="shared" si="5"/>
        <v>3.0480558391778212E-2</v>
      </c>
      <c r="F87" s="100">
        <f t="shared" si="6"/>
        <v>0.13773539576056626</v>
      </c>
      <c r="G87" s="101">
        <f t="shared" si="7"/>
        <v>0.13773539576056626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2101</v>
      </c>
      <c r="X87" s="116">
        <v>2329</v>
      </c>
      <c r="Y87" s="116">
        <v>2370</v>
      </c>
      <c r="Z87" s="116">
        <v>2426</v>
      </c>
    </row>
    <row r="88" spans="1:30" ht="15" customHeight="1" x14ac:dyDescent="0.25">
      <c r="A88" s="51" t="s">
        <v>6</v>
      </c>
      <c r="B88" s="51"/>
      <c r="C88" s="61" t="str">
        <f t="shared" si="3"/>
        <v>78,205</v>
      </c>
      <c r="D88" s="100">
        <f t="shared" si="4"/>
        <v>2.0233777754585569E-2</v>
      </c>
      <c r="E88" s="101">
        <f t="shared" si="5"/>
        <v>2.0233777754585569E-2</v>
      </c>
      <c r="F88" s="100">
        <f t="shared" si="6"/>
        <v>9.7198254696465813E-2</v>
      </c>
      <c r="G88" s="101">
        <f t="shared" si="7"/>
        <v>9.7198254696465813E-2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1866</v>
      </c>
      <c r="X88" s="116">
        <v>1904</v>
      </c>
      <c r="Y88" s="116">
        <v>1914</v>
      </c>
      <c r="Z88" s="116">
        <v>1995</v>
      </c>
    </row>
    <row r="89" spans="1:30" ht="15" customHeight="1" x14ac:dyDescent="0.25">
      <c r="A89" s="51" t="s">
        <v>102</v>
      </c>
      <c r="B89" s="51"/>
      <c r="C89" s="61" t="str">
        <f t="shared" si="3"/>
        <v>$51,394</v>
      </c>
      <c r="D89" s="100">
        <f t="shared" si="4"/>
        <v>-3.1959639076021285E-3</v>
      </c>
      <c r="E89" s="101">
        <f t="shared" si="5"/>
        <v>-3.1959639076021285E-3</v>
      </c>
      <c r="F89" s="100">
        <f t="shared" si="6"/>
        <v>4.4965180704518826E-2</v>
      </c>
      <c r="G89" s="101">
        <f t="shared" si="7"/>
        <v>4.4965180704518826E-2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708</v>
      </c>
      <c r="X89" s="116">
        <v>761</v>
      </c>
      <c r="Y89" s="116">
        <v>759</v>
      </c>
      <c r="Z89" s="116">
        <v>785</v>
      </c>
    </row>
    <row r="90" spans="1:30" ht="15" customHeight="1" x14ac:dyDescent="0.25">
      <c r="A90" s="51" t="s">
        <v>7</v>
      </c>
      <c r="B90" s="51"/>
      <c r="C90" s="61" t="str">
        <f t="shared" si="3"/>
        <v>$6,383.8 mil</v>
      </c>
      <c r="D90" s="100">
        <f t="shared" si="4"/>
        <v>4.1589234381928408E-2</v>
      </c>
      <c r="E90" s="101">
        <f t="shared" si="5"/>
        <v>4.1589234381928408E-2</v>
      </c>
      <c r="F90" s="100">
        <f t="shared" si="6"/>
        <v>0.21744491762301599</v>
      </c>
      <c r="G90" s="101">
        <f t="shared" si="7"/>
        <v>0.21744491762301599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1959</v>
      </c>
      <c r="X90" s="116">
        <v>1998</v>
      </c>
      <c r="Y90" s="116">
        <v>2105</v>
      </c>
      <c r="Z90" s="116">
        <v>2236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35730</v>
      </c>
      <c r="X91" s="116">
        <v>36943</v>
      </c>
      <c r="Y91" s="116">
        <v>38244</v>
      </c>
      <c r="Z91" s="116">
        <v>39008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5057</v>
      </c>
      <c r="X93" s="116">
        <v>5304</v>
      </c>
      <c r="Y93" s="116">
        <v>5602</v>
      </c>
      <c r="Z93" s="116">
        <v>5705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10358</v>
      </c>
      <c r="X94" s="116">
        <v>10720</v>
      </c>
      <c r="Y94" s="116">
        <v>11147</v>
      </c>
      <c r="Z94" s="116">
        <v>11445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900</v>
      </c>
      <c r="X95" s="116">
        <v>965</v>
      </c>
      <c r="Y95" s="116">
        <v>1033</v>
      </c>
      <c r="Z95" s="116">
        <v>1033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3185</v>
      </c>
      <c r="X96" s="116">
        <v>3393</v>
      </c>
      <c r="Y96" s="116">
        <v>3592</v>
      </c>
      <c r="Z96" s="116">
        <v>3777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5388</v>
      </c>
      <c r="X97" s="116">
        <v>5795</v>
      </c>
      <c r="Y97" s="116">
        <v>5829</v>
      </c>
      <c r="Z97" s="116">
        <v>5850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2480</v>
      </c>
      <c r="X98" s="116">
        <v>2601</v>
      </c>
      <c r="Y98" s="116">
        <v>2668</v>
      </c>
      <c r="Z98" s="116">
        <v>2602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71</v>
      </c>
      <c r="X99" s="116">
        <v>89</v>
      </c>
      <c r="Y99" s="116">
        <v>105</v>
      </c>
      <c r="Z99" s="116">
        <v>109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868</v>
      </c>
      <c r="X100" s="116">
        <v>975</v>
      </c>
      <c r="Y100" s="116">
        <v>987</v>
      </c>
      <c r="Z100" s="116">
        <v>1017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35752</v>
      </c>
      <c r="X101" s="116">
        <v>37190</v>
      </c>
      <c r="Y101" s="116">
        <v>38406</v>
      </c>
      <c r="Z101" s="116">
        <v>39194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82402</v>
      </c>
      <c r="X104" s="116">
        <v>90508</v>
      </c>
      <c r="Y104" s="116">
        <v>94401</v>
      </c>
      <c r="Z104" s="116">
        <v>97126</v>
      </c>
      <c r="AB104" s="113" t="str">
        <f>TEXT(Z104,"###,###")</f>
        <v>97,126</v>
      </c>
      <c r="AD104" s="134">
        <f>Z104/($Z$4)*100</f>
        <v>80.611186269058081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14984</v>
      </c>
      <c r="X105" s="116">
        <v>14771</v>
      </c>
      <c r="Y105" s="116">
        <v>14462</v>
      </c>
      <c r="Z105" s="116">
        <v>15415</v>
      </c>
      <c r="AB105" s="113" t="str">
        <f>TEXT(Z105,"###,###")</f>
        <v>15,415</v>
      </c>
      <c r="AD105" s="134">
        <f>Z105/($Z$4)*100</f>
        <v>12.793911376331057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97386</v>
      </c>
      <c r="X106" s="124">
        <v>105279</v>
      </c>
      <c r="Y106" s="124">
        <v>108863</v>
      </c>
      <c r="Z106" s="124">
        <v>112541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14519</v>
      </c>
      <c r="X108" s="116">
        <v>16687</v>
      </c>
      <c r="Y108" s="116">
        <v>20243</v>
      </c>
      <c r="Z108" s="116">
        <v>18218</v>
      </c>
      <c r="AB108" s="113" t="str">
        <f>TEXT(Z108,"###,###")</f>
        <v>18,218</v>
      </c>
      <c r="AD108" s="134">
        <f>Z108/($Z$4)*100</f>
        <v>15.120303435225377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14413</v>
      </c>
      <c r="X109" s="116">
        <v>15634</v>
      </c>
      <c r="Y109" s="116">
        <v>15806</v>
      </c>
      <c r="Z109" s="116">
        <v>15561</v>
      </c>
      <c r="AB109" s="113" t="str">
        <f>TEXT(Z109,"###,###")</f>
        <v>15,561</v>
      </c>
      <c r="AD109" s="134">
        <f>Z109/($Z$4)*100</f>
        <v>12.915086274867829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26741</v>
      </c>
      <c r="X110" s="116">
        <v>28016</v>
      </c>
      <c r="Y110" s="116">
        <v>26965</v>
      </c>
      <c r="Z110" s="116">
        <v>30390</v>
      </c>
      <c r="AB110" s="113" t="str">
        <f>TEXT(Z110,"###,###")</f>
        <v>30,390</v>
      </c>
      <c r="AD110" s="134">
        <f>Z110/($Z$4)*100</f>
        <v>25.222638126934854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41713</v>
      </c>
      <c r="X111" s="116">
        <v>44942</v>
      </c>
      <c r="Y111" s="116">
        <v>45849</v>
      </c>
      <c r="Z111" s="116">
        <v>48371</v>
      </c>
      <c r="AB111" s="113" t="str">
        <f>TEXT(Z111,"###,###")</f>
        <v>48,371</v>
      </c>
      <c r="AD111" s="134">
        <f>Z111/($Z$4)*100</f>
        <v>40.146239843302595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106500</v>
      </c>
      <c r="X112" s="116">
        <v>112891</v>
      </c>
      <c r="Y112" s="116">
        <v>116911</v>
      </c>
      <c r="Z112" s="116">
        <v>120486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37.229999999999997</v>
      </c>
      <c r="W118" s="135">
        <v>40.36</v>
      </c>
      <c r="X118" s="135">
        <v>38.450000000000003</v>
      </c>
      <c r="Y118" s="135">
        <v>38.520000000000003</v>
      </c>
      <c r="Z118" s="135">
        <v>38.6</v>
      </c>
      <c r="AB118" s="113" t="str">
        <f>TEXT(Z118,"##.0")</f>
        <v>38.6</v>
      </c>
    </row>
    <row r="120" spans="19:32" x14ac:dyDescent="0.25">
      <c r="S120" s="105" t="s">
        <v>104</v>
      </c>
      <c r="T120" s="116"/>
      <c r="U120" s="116"/>
      <c r="V120" s="116">
        <v>61353</v>
      </c>
      <c r="W120" s="116">
        <v>61196</v>
      </c>
      <c r="X120" s="116">
        <v>63401</v>
      </c>
      <c r="Y120" s="116">
        <v>65393</v>
      </c>
      <c r="Z120" s="116">
        <v>66428</v>
      </c>
      <c r="AB120" s="113" t="str">
        <f>TEXT(Z120,"###,###")</f>
        <v>66,428</v>
      </c>
    </row>
    <row r="121" spans="19:32" x14ac:dyDescent="0.25">
      <c r="S121" s="105" t="s">
        <v>105</v>
      </c>
      <c r="T121" s="116"/>
      <c r="U121" s="116"/>
      <c r="V121" s="116">
        <v>4088</v>
      </c>
      <c r="W121" s="116">
        <v>4137</v>
      </c>
      <c r="X121" s="116">
        <v>4356</v>
      </c>
      <c r="Y121" s="116">
        <v>4598</v>
      </c>
      <c r="Z121" s="116">
        <v>4676</v>
      </c>
      <c r="AB121" s="113" t="str">
        <f>TEXT(Z121,"###,###")</f>
        <v>4,676</v>
      </c>
    </row>
    <row r="122" spans="19:32" x14ac:dyDescent="0.25">
      <c r="S122" s="105" t="s">
        <v>106</v>
      </c>
      <c r="T122" s="116"/>
      <c r="U122" s="116"/>
      <c r="V122" s="116">
        <v>5838</v>
      </c>
      <c r="W122" s="116">
        <v>6149</v>
      </c>
      <c r="X122" s="116">
        <v>6376</v>
      </c>
      <c r="Y122" s="116">
        <v>6664</v>
      </c>
      <c r="Z122" s="116">
        <v>7093</v>
      </c>
      <c r="AB122" s="113" t="str">
        <f>TEXT(Z122,"###,###")</f>
        <v>7,093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67191</v>
      </c>
      <c r="W124" s="116">
        <v>67345</v>
      </c>
      <c r="X124" s="116">
        <v>69777</v>
      </c>
      <c r="Y124" s="116">
        <v>72057</v>
      </c>
      <c r="Z124" s="116">
        <v>73521</v>
      </c>
      <c r="AB124" s="113" t="str">
        <f>TEXT(Z124,"###,###")</f>
        <v>73,521</v>
      </c>
      <c r="AD124" s="131">
        <f>Z124/$Z$7*100</f>
        <v>94.01061313215267</v>
      </c>
    </row>
    <row r="125" spans="19:32" x14ac:dyDescent="0.25">
      <c r="S125" s="105" t="s">
        <v>108</v>
      </c>
      <c r="T125" s="116"/>
      <c r="U125" s="116"/>
      <c r="V125" s="116">
        <v>9926</v>
      </c>
      <c r="W125" s="116">
        <v>10286</v>
      </c>
      <c r="X125" s="116">
        <v>10732</v>
      </c>
      <c r="Y125" s="116">
        <v>11262</v>
      </c>
      <c r="Z125" s="116">
        <v>11769</v>
      </c>
      <c r="AB125" s="113" t="str">
        <f>TEXT(Z125,"###,###")</f>
        <v>11,769</v>
      </c>
      <c r="AD125" s="131">
        <f>Z125/$Z$7*100</f>
        <v>15.048909916245764</v>
      </c>
    </row>
    <row r="127" spans="19:32" x14ac:dyDescent="0.25">
      <c r="S127" s="105" t="s">
        <v>109</v>
      </c>
      <c r="T127" s="116"/>
      <c r="U127" s="116"/>
      <c r="V127" s="116">
        <v>35669</v>
      </c>
      <c r="W127" s="116">
        <v>35730</v>
      </c>
      <c r="X127" s="116">
        <v>36943</v>
      </c>
      <c r="Y127" s="116">
        <v>38244</v>
      </c>
      <c r="Z127" s="116">
        <v>39008</v>
      </c>
      <c r="AB127" s="113" t="str">
        <f>TEXT(Z127,"###,###")</f>
        <v>39,008</v>
      </c>
      <c r="AD127" s="131">
        <f>Z127/$Z$7*100</f>
        <v>49.879163736333993</v>
      </c>
    </row>
    <row r="128" spans="19:32" x14ac:dyDescent="0.25">
      <c r="S128" s="105" t="s">
        <v>110</v>
      </c>
      <c r="T128" s="116"/>
      <c r="U128" s="116"/>
      <c r="V128" s="116">
        <v>35608</v>
      </c>
      <c r="W128" s="116">
        <v>35752</v>
      </c>
      <c r="X128" s="116">
        <v>37190</v>
      </c>
      <c r="Y128" s="116">
        <v>38406</v>
      </c>
      <c r="Z128" s="116">
        <v>39192</v>
      </c>
      <c r="AB128" s="113" t="str">
        <f>TEXT(Z128,"###,###")</f>
        <v>39,192</v>
      </c>
      <c r="AD128" s="131">
        <f>Z128/$Z$7*100</f>
        <v>50.114442810561989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7BD25D8-4CC1-4900-A536-B3FBA1B48A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6E62D8D9-C3D4-45B3-9E82-6F069D17343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40B0BAAE-E6CB-4050-8897-E8C73B9B16B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2371C567-ADA6-4E2E-904F-3594005FFD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0E4E7-E0CB-4732-9FA9-AF732D27149A}">
  <sheetPr codeName="Sheet12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Pyrenees</v>
      </c>
      <c r="T1" s="103"/>
      <c r="U1" s="103"/>
      <c r="V1" s="103"/>
      <c r="W1" s="103"/>
      <c r="X1" s="103"/>
      <c r="Y1" s="104" t="str">
        <f>Y3</f>
        <v>8.60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175</v>
      </c>
      <c r="Y3" s="109" t="s">
        <v>176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8.60 Pyrenees,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4443</v>
      </c>
      <c r="W4" s="112">
        <v>4445</v>
      </c>
      <c r="X4" s="112">
        <v>4732</v>
      </c>
      <c r="Y4" s="112">
        <v>5237</v>
      </c>
      <c r="Z4" s="112">
        <v>5120</v>
      </c>
      <c r="AB4" s="113" t="str">
        <f>TEXT(Z4,"###,###")</f>
        <v>5,120</v>
      </c>
      <c r="AD4" s="114">
        <f>Z4/Y4-1</f>
        <v>-2.2341034943670013E-2</v>
      </c>
      <c r="AF4" s="114">
        <f>Z4/V4-1</f>
        <v>0.1523745217195589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2455</v>
      </c>
      <c r="W5" s="112">
        <v>2404</v>
      </c>
      <c r="X5" s="112">
        <v>2550</v>
      </c>
      <c r="Y5" s="112">
        <v>2820</v>
      </c>
      <c r="Z5" s="112">
        <v>2654</v>
      </c>
      <c r="AB5" s="113" t="str">
        <f>TEXT(Z5,"###,###")</f>
        <v>2,654</v>
      </c>
      <c r="AD5" s="114">
        <f t="shared" ref="AD5:AD9" si="0">Z5/Y5-1</f>
        <v>-5.8865248226950384E-2</v>
      </c>
      <c r="AF5" s="114">
        <f t="shared" ref="AF5:AF9" si="1">Z5/V5-1</f>
        <v>8.1059063136456277E-2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1983</v>
      </c>
      <c r="W6" s="112">
        <v>2040</v>
      </c>
      <c r="X6" s="112">
        <v>2182</v>
      </c>
      <c r="Y6" s="112">
        <v>2419</v>
      </c>
      <c r="Z6" s="112">
        <v>2468</v>
      </c>
      <c r="AB6" s="113" t="str">
        <f>TEXT(Z6,"###,###")</f>
        <v>2,468</v>
      </c>
      <c r="AD6" s="114">
        <f t="shared" si="0"/>
        <v>2.0256304257957769E-2</v>
      </c>
      <c r="AF6" s="114">
        <f t="shared" si="1"/>
        <v>0.2445789208270297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3021</v>
      </c>
      <c r="W7" s="112">
        <v>3052</v>
      </c>
      <c r="X7" s="112">
        <v>3221</v>
      </c>
      <c r="Y7" s="112">
        <v>3510</v>
      </c>
      <c r="Z7" s="112">
        <v>3401</v>
      </c>
      <c r="AB7" s="113" t="str">
        <f>TEXT(Z7,"###,###")</f>
        <v>3,401</v>
      </c>
      <c r="AD7" s="114">
        <f t="shared" si="0"/>
        <v>-3.1054131054131018E-2</v>
      </c>
      <c r="AF7" s="114">
        <f t="shared" si="1"/>
        <v>0.12578616352201255</v>
      </c>
    </row>
    <row r="8" spans="1:32" ht="17.25" customHeight="1" x14ac:dyDescent="0.25">
      <c r="A8" s="68" t="s">
        <v>13</v>
      </c>
      <c r="B8" s="69"/>
      <c r="C8" s="31"/>
      <c r="D8" s="70" t="str">
        <f>AB4</f>
        <v>5,120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3,401</v>
      </c>
      <c r="P8" s="71"/>
      <c r="S8" s="111" t="s">
        <v>87</v>
      </c>
      <c r="T8" s="112"/>
      <c r="U8" s="112"/>
      <c r="V8" s="112">
        <v>31227</v>
      </c>
      <c r="W8" s="112">
        <v>32068.06</v>
      </c>
      <c r="X8" s="112">
        <v>32196.32</v>
      </c>
      <c r="Y8" s="112">
        <v>33396</v>
      </c>
      <c r="Z8" s="112">
        <v>35968</v>
      </c>
      <c r="AB8" s="113" t="str">
        <f>TEXT(Z8,"$###,###")</f>
        <v>$35,968</v>
      </c>
      <c r="AD8" s="114">
        <f t="shared" si="0"/>
        <v>7.7015211402563288E-2</v>
      </c>
      <c r="AF8" s="114">
        <f t="shared" si="1"/>
        <v>0.15182374227431383</v>
      </c>
    </row>
    <row r="9" spans="1:32" x14ac:dyDescent="0.25">
      <c r="A9" s="32" t="s">
        <v>15</v>
      </c>
      <c r="B9" s="75"/>
      <c r="C9" s="76"/>
      <c r="D9" s="77">
        <f>AD104</f>
        <v>64.04296875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52.778594531020282</v>
      </c>
      <c r="P9" s="78" t="s">
        <v>88</v>
      </c>
      <c r="S9" s="111" t="s">
        <v>7</v>
      </c>
      <c r="T9" s="112"/>
      <c r="U9" s="112"/>
      <c r="V9" s="112">
        <v>115119328</v>
      </c>
      <c r="W9" s="112">
        <v>117790583</v>
      </c>
      <c r="X9" s="112">
        <v>133124001</v>
      </c>
      <c r="Y9" s="112">
        <v>151649374</v>
      </c>
      <c r="Z9" s="112">
        <v>155596888</v>
      </c>
      <c r="AB9" s="113" t="str">
        <f>TEXT(Z9/1000000,"$#,###.0")&amp;" mil"</f>
        <v>$155.6 mil</v>
      </c>
      <c r="AD9" s="114">
        <f t="shared" si="0"/>
        <v>2.6030532773580806E-2</v>
      </c>
      <c r="AF9" s="114">
        <f t="shared" si="1"/>
        <v>0.35161393575890232</v>
      </c>
    </row>
    <row r="10" spans="1:32" x14ac:dyDescent="0.25">
      <c r="A10" s="32" t="s">
        <v>18</v>
      </c>
      <c r="B10" s="75"/>
      <c r="C10" s="76"/>
      <c r="D10" s="77">
        <f>AD105</f>
        <v>18.84765625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47.339017935901204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85.033813584239923</v>
      </c>
      <c r="P11" s="78" t="s">
        <v>88</v>
      </c>
      <c r="S11" s="111" t="s">
        <v>30</v>
      </c>
      <c r="T11" s="116"/>
      <c r="U11" s="116"/>
      <c r="V11" s="116">
        <v>3474</v>
      </c>
      <c r="W11" s="116">
        <v>3501</v>
      </c>
      <c r="X11" s="116">
        <v>3778</v>
      </c>
      <c r="Y11" s="116">
        <v>4199</v>
      </c>
      <c r="Z11" s="116">
        <v>4165</v>
      </c>
    </row>
    <row r="12" spans="1:32" ht="28.5" customHeight="1" x14ac:dyDescent="0.25">
      <c r="A12" s="32" t="s">
        <v>20</v>
      </c>
      <c r="B12" s="76"/>
      <c r="C12" s="76"/>
      <c r="D12" s="77">
        <f>AD108</f>
        <v>18.57421875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27.903557777124377</v>
      </c>
      <c r="P12" s="78" t="s">
        <v>88</v>
      </c>
      <c r="S12" s="111" t="s">
        <v>31</v>
      </c>
      <c r="T12" s="116"/>
      <c r="U12" s="116"/>
      <c r="V12" s="116">
        <v>969</v>
      </c>
      <c r="W12" s="116">
        <v>944</v>
      </c>
      <c r="X12" s="116">
        <v>954</v>
      </c>
      <c r="Y12" s="116">
        <v>1034</v>
      </c>
      <c r="Z12" s="116">
        <v>949</v>
      </c>
    </row>
    <row r="13" spans="1:32" ht="15" customHeight="1" x14ac:dyDescent="0.25">
      <c r="A13" s="32" t="s">
        <v>21</v>
      </c>
      <c r="B13" s="76"/>
      <c r="C13" s="76"/>
      <c r="D13" s="77">
        <f>AD109</f>
        <v>16.5234375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45.7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22.67578125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16.358296622613803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25.253906250000004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83.641703377386207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701</v>
      </c>
      <c r="Z15" s="116">
        <v>713</v>
      </c>
      <c r="AB15" s="121">
        <f t="shared" ref="AB15:AB34" si="2">IF(Z15="np",0,Z15/$Z$34)</f>
        <v>0.13942119671490028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27</v>
      </c>
      <c r="Z16" s="116">
        <v>24</v>
      </c>
      <c r="AB16" s="121">
        <f t="shared" si="2"/>
        <v>4.692999608916699E-3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382</v>
      </c>
      <c r="Z17" s="116">
        <v>354</v>
      </c>
      <c r="AB17" s="121">
        <f t="shared" si="2"/>
        <v>6.9221744231521318E-2</v>
      </c>
    </row>
    <row r="18" spans="1:28" x14ac:dyDescent="0.25">
      <c r="A18" s="67" t="str">
        <f>$S$1&amp;" ("&amp;$V$2&amp;" to "&amp;$Z$2&amp;")"</f>
        <v>Pyrenees (2014-15 to 2018-19)</v>
      </c>
      <c r="B18" s="67"/>
      <c r="C18" s="67"/>
      <c r="D18" s="67"/>
      <c r="E18" s="67"/>
      <c r="F18" s="67"/>
      <c r="G18" s="67" t="str">
        <f>$S$1&amp;" ("&amp;$V$2&amp;" to "&amp;$Z$2&amp;")"</f>
        <v>Pyrenees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18</v>
      </c>
      <c r="Z18" s="116">
        <v>33</v>
      </c>
      <c r="AB18" s="121">
        <f t="shared" si="2"/>
        <v>6.4528744622604616E-3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313</v>
      </c>
      <c r="Z19" s="116">
        <v>323</v>
      </c>
      <c r="AB19" s="121">
        <f t="shared" si="2"/>
        <v>6.315995307000391E-2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124</v>
      </c>
      <c r="Z20" s="116">
        <v>131</v>
      </c>
      <c r="AB20" s="121">
        <f t="shared" si="2"/>
        <v>2.5615956198670315E-2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358</v>
      </c>
      <c r="Z21" s="116">
        <v>339</v>
      </c>
      <c r="AB21" s="121">
        <f t="shared" si="2"/>
        <v>6.6288619475948371E-2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223</v>
      </c>
      <c r="Z22" s="116">
        <v>211</v>
      </c>
      <c r="AB22" s="121">
        <f t="shared" si="2"/>
        <v>4.125928822839265E-2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275</v>
      </c>
      <c r="Z23" s="116">
        <v>234</v>
      </c>
      <c r="AB23" s="121">
        <f t="shared" si="2"/>
        <v>4.575674618693782E-2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33</v>
      </c>
      <c r="Z24" s="116">
        <v>26</v>
      </c>
      <c r="AB24" s="121">
        <f t="shared" si="2"/>
        <v>5.0840829096597574E-3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134</v>
      </c>
      <c r="Z25" s="116">
        <v>133</v>
      </c>
      <c r="AB25" s="121">
        <f t="shared" si="2"/>
        <v>2.6007039499413374E-2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70</v>
      </c>
      <c r="Z26" s="116">
        <v>69</v>
      </c>
      <c r="AB26" s="121">
        <f t="shared" si="2"/>
        <v>1.349237387563551E-2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167</v>
      </c>
      <c r="Z27" s="116">
        <v>146</v>
      </c>
      <c r="AB27" s="121">
        <f t="shared" si="2"/>
        <v>2.8549080954243255E-2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263</v>
      </c>
      <c r="Z28" s="116">
        <v>284</v>
      </c>
      <c r="AB28" s="121">
        <f t="shared" si="2"/>
        <v>5.5533828705514272E-2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336</v>
      </c>
      <c r="Z29" s="116">
        <v>481</v>
      </c>
      <c r="AB29" s="121">
        <f t="shared" si="2"/>
        <v>9.4055533828705518E-2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331</v>
      </c>
      <c r="Z30" s="116">
        <v>240</v>
      </c>
      <c r="AB30" s="121">
        <f t="shared" si="2"/>
        <v>4.6929996089166995E-2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476</v>
      </c>
      <c r="Z31" s="116">
        <v>542</v>
      </c>
      <c r="AB31" s="121">
        <f t="shared" si="2"/>
        <v>0.10598357450136879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100</v>
      </c>
      <c r="Z32" s="116">
        <v>105</v>
      </c>
      <c r="AB32" s="121">
        <f t="shared" si="2"/>
        <v>2.0531873289010558E-2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123</v>
      </c>
      <c r="Z33" s="116">
        <v>141</v>
      </c>
      <c r="AB33" s="121">
        <f t="shared" si="2"/>
        <v>2.7571372702385608E-2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5239</v>
      </c>
      <c r="Z34" s="124">
        <v>5114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2848</v>
      </c>
      <c r="AB37" s="136">
        <f>Z37/Z40*100</f>
        <v>83.641703377386207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557</v>
      </c>
      <c r="AB38" s="136">
        <f>Z38/Z40*100</f>
        <v>16.358296622613803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3405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5</v>
      </c>
      <c r="Y44" s="116">
        <v>0</v>
      </c>
      <c r="Z44" s="116">
        <v>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45</v>
      </c>
      <c r="X45" s="116">
        <v>58</v>
      </c>
      <c r="Y45" s="116">
        <v>56</v>
      </c>
      <c r="Z45" s="116">
        <v>54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111</v>
      </c>
      <c r="X46" s="116">
        <v>130</v>
      </c>
      <c r="Y46" s="116">
        <v>150</v>
      </c>
      <c r="Z46" s="116">
        <v>166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185</v>
      </c>
      <c r="X47" s="116">
        <v>194</v>
      </c>
      <c r="Y47" s="116">
        <v>201</v>
      </c>
      <c r="Z47" s="116">
        <v>202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168</v>
      </c>
      <c r="X48" s="116">
        <v>188</v>
      </c>
      <c r="Y48" s="116">
        <v>241</v>
      </c>
      <c r="Z48" s="116">
        <v>226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Pyrenees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177</v>
      </c>
      <c r="X49" s="116">
        <v>174</v>
      </c>
      <c r="Y49" s="116">
        <v>178</v>
      </c>
      <c r="Z49" s="116">
        <v>165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170</v>
      </c>
      <c r="X50" s="116">
        <v>181</v>
      </c>
      <c r="Y50" s="116">
        <v>188</v>
      </c>
      <c r="Z50" s="116">
        <v>181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251</v>
      </c>
      <c r="X51" s="116">
        <v>252</v>
      </c>
      <c r="Y51" s="116">
        <v>251</v>
      </c>
      <c r="Z51" s="116">
        <v>229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237</v>
      </c>
      <c r="X52" s="116">
        <v>252</v>
      </c>
      <c r="Y52" s="116">
        <v>290</v>
      </c>
      <c r="Z52" s="116">
        <v>277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248</v>
      </c>
      <c r="X53" s="116">
        <v>268</v>
      </c>
      <c r="Y53" s="116">
        <v>289</v>
      </c>
      <c r="Z53" s="116">
        <v>268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293</v>
      </c>
      <c r="X54" s="116">
        <v>273</v>
      </c>
      <c r="Y54" s="116">
        <v>307</v>
      </c>
      <c r="Z54" s="116">
        <v>292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246</v>
      </c>
      <c r="X55" s="116">
        <v>279</v>
      </c>
      <c r="Y55" s="116">
        <v>276</v>
      </c>
      <c r="Z55" s="116">
        <v>263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162</v>
      </c>
      <c r="X56" s="116">
        <v>165</v>
      </c>
      <c r="Y56" s="116">
        <v>167</v>
      </c>
      <c r="Z56" s="116">
        <v>184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61</v>
      </c>
      <c r="X57" s="116">
        <v>75</v>
      </c>
      <c r="Y57" s="116">
        <v>85</v>
      </c>
      <c r="Z57" s="116">
        <v>81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24</v>
      </c>
      <c r="X58" s="116">
        <v>37</v>
      </c>
      <c r="Y58" s="116">
        <v>39</v>
      </c>
      <c r="Z58" s="116">
        <v>32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12</v>
      </c>
      <c r="X59" s="116">
        <v>10</v>
      </c>
      <c r="Y59" s="116">
        <v>16</v>
      </c>
      <c r="Z59" s="116">
        <v>15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8</v>
      </c>
      <c r="X60" s="116">
        <v>7</v>
      </c>
      <c r="Y60" s="116">
        <v>8</v>
      </c>
      <c r="Z60" s="116">
        <v>10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2402</v>
      </c>
      <c r="X61" s="116">
        <v>2550</v>
      </c>
      <c r="Y61" s="116">
        <v>2820</v>
      </c>
      <c r="Z61" s="116">
        <v>2650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4</v>
      </c>
      <c r="Y63" s="116">
        <v>0</v>
      </c>
      <c r="Z63" s="116">
        <v>3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Pyrenees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36</v>
      </c>
      <c r="X64" s="116">
        <v>43</v>
      </c>
      <c r="Y64" s="116">
        <v>56</v>
      </c>
      <c r="Z64" s="116">
        <v>57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156</v>
      </c>
      <c r="X65" s="116">
        <v>151</v>
      </c>
      <c r="Y65" s="116">
        <v>156</v>
      </c>
      <c r="Z65" s="116">
        <v>151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153</v>
      </c>
      <c r="X66" s="116">
        <v>172</v>
      </c>
      <c r="Y66" s="116">
        <v>222</v>
      </c>
      <c r="Z66" s="116">
        <v>213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128</v>
      </c>
      <c r="X67" s="116">
        <v>156</v>
      </c>
      <c r="Y67" s="116">
        <v>154</v>
      </c>
      <c r="Z67" s="116">
        <v>195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168</v>
      </c>
      <c r="X68" s="116">
        <v>148</v>
      </c>
      <c r="Y68" s="116">
        <v>196</v>
      </c>
      <c r="Z68" s="116">
        <v>179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143</v>
      </c>
      <c r="X69" s="116">
        <v>176</v>
      </c>
      <c r="Y69" s="116">
        <v>191</v>
      </c>
      <c r="Z69" s="116">
        <v>184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203</v>
      </c>
      <c r="X70" s="116">
        <v>202</v>
      </c>
      <c r="Y70" s="116">
        <v>215</v>
      </c>
      <c r="Z70" s="116">
        <v>234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198</v>
      </c>
      <c r="X71" s="116">
        <v>235</v>
      </c>
      <c r="Y71" s="116">
        <v>247</v>
      </c>
      <c r="Z71" s="116">
        <v>262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226</v>
      </c>
      <c r="X72" s="116">
        <v>231</v>
      </c>
      <c r="Y72" s="116">
        <v>265</v>
      </c>
      <c r="Z72" s="116">
        <v>253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256</v>
      </c>
      <c r="X73" s="116">
        <v>264</v>
      </c>
      <c r="Y73" s="116">
        <v>283</v>
      </c>
      <c r="Z73" s="116">
        <v>262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175</v>
      </c>
      <c r="X74" s="116">
        <v>214</v>
      </c>
      <c r="Y74" s="116">
        <v>198</v>
      </c>
      <c r="Z74" s="116">
        <v>236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111</v>
      </c>
      <c r="X75" s="116">
        <v>94</v>
      </c>
      <c r="Y75" s="116">
        <v>127</v>
      </c>
      <c r="Z75" s="116">
        <v>131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35</v>
      </c>
      <c r="X76" s="116">
        <v>55</v>
      </c>
      <c r="Y76" s="116">
        <v>62</v>
      </c>
      <c r="Z76" s="116">
        <v>57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18</v>
      </c>
      <c r="X77" s="116">
        <v>19</v>
      </c>
      <c r="Y77" s="116">
        <v>19</v>
      </c>
      <c r="Z77" s="116">
        <v>24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6</v>
      </c>
      <c r="X78" s="116">
        <v>12</v>
      </c>
      <c r="Y78" s="116">
        <v>16</v>
      </c>
      <c r="Z78" s="116">
        <v>7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13</v>
      </c>
      <c r="X79" s="116">
        <v>8</v>
      </c>
      <c r="Y79" s="116">
        <v>11</v>
      </c>
      <c r="Z79" s="116">
        <v>10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2039</v>
      </c>
      <c r="X80" s="116">
        <v>2182</v>
      </c>
      <c r="Y80" s="116">
        <v>2419</v>
      </c>
      <c r="Z80" s="116">
        <v>2466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Pyrenees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150</v>
      </c>
      <c r="X83" s="116">
        <v>165</v>
      </c>
      <c r="Y83" s="116">
        <v>171</v>
      </c>
      <c r="Z83" s="116">
        <v>162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94</v>
      </c>
      <c r="X84" s="116">
        <v>114</v>
      </c>
      <c r="Y84" s="116">
        <v>115</v>
      </c>
      <c r="Z84" s="116">
        <v>107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5,120</v>
      </c>
      <c r="D85" s="100">
        <f t="shared" ref="D85:D90" si="4">AD4</f>
        <v>-2.2341034943670013E-2</v>
      </c>
      <c r="E85" s="101">
        <f t="shared" ref="E85:E90" si="5">AD4</f>
        <v>-2.2341034943670013E-2</v>
      </c>
      <c r="F85" s="100">
        <f t="shared" ref="F85:F90" si="6">AF4</f>
        <v>0.1523745217195589</v>
      </c>
      <c r="G85" s="101">
        <f t="shared" ref="G85:G90" si="7">AF4</f>
        <v>0.1523745217195589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269</v>
      </c>
      <c r="X85" s="116">
        <v>276</v>
      </c>
      <c r="Y85" s="116">
        <v>317</v>
      </c>
      <c r="Z85" s="116">
        <v>304</v>
      </c>
    </row>
    <row r="86" spans="1:30" ht="15" customHeight="1" x14ac:dyDescent="0.25">
      <c r="A86" s="102" t="s">
        <v>4</v>
      </c>
      <c r="B86" s="51"/>
      <c r="C86" s="61" t="str">
        <f t="shared" si="3"/>
        <v>2,654</v>
      </c>
      <c r="D86" s="100">
        <f t="shared" si="4"/>
        <v>-5.8865248226950384E-2</v>
      </c>
      <c r="E86" s="101">
        <f t="shared" si="5"/>
        <v>-5.8865248226950384E-2</v>
      </c>
      <c r="F86" s="100">
        <f t="shared" si="6"/>
        <v>8.1059063136456277E-2</v>
      </c>
      <c r="G86" s="101">
        <f t="shared" si="7"/>
        <v>8.1059063136456277E-2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85</v>
      </c>
      <c r="X86" s="116">
        <v>95</v>
      </c>
      <c r="Y86" s="116">
        <v>91</v>
      </c>
      <c r="Z86" s="116">
        <v>99</v>
      </c>
    </row>
    <row r="87" spans="1:30" ht="15" customHeight="1" x14ac:dyDescent="0.25">
      <c r="A87" s="102" t="s">
        <v>5</v>
      </c>
      <c r="B87" s="51"/>
      <c r="C87" s="61" t="str">
        <f t="shared" si="3"/>
        <v>2,468</v>
      </c>
      <c r="D87" s="100">
        <f t="shared" si="4"/>
        <v>2.0256304257957769E-2</v>
      </c>
      <c r="E87" s="101">
        <f t="shared" si="5"/>
        <v>2.0256304257957769E-2</v>
      </c>
      <c r="F87" s="100">
        <f t="shared" si="6"/>
        <v>0.2445789208270297</v>
      </c>
      <c r="G87" s="101">
        <f t="shared" si="7"/>
        <v>0.2445789208270297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36</v>
      </c>
      <c r="X87" s="116">
        <v>41</v>
      </c>
      <c r="Y87" s="116">
        <v>36</v>
      </c>
      <c r="Z87" s="116">
        <v>35</v>
      </c>
    </row>
    <row r="88" spans="1:30" ht="15" customHeight="1" x14ac:dyDescent="0.25">
      <c r="A88" s="51" t="s">
        <v>6</v>
      </c>
      <c r="B88" s="51"/>
      <c r="C88" s="61" t="str">
        <f t="shared" si="3"/>
        <v>3,401</v>
      </c>
      <c r="D88" s="100">
        <f t="shared" si="4"/>
        <v>-3.1054131054131018E-2</v>
      </c>
      <c r="E88" s="101">
        <f t="shared" si="5"/>
        <v>-3.1054131054131018E-2</v>
      </c>
      <c r="F88" s="100">
        <f t="shared" si="6"/>
        <v>0.12578616352201255</v>
      </c>
      <c r="G88" s="101">
        <f t="shared" si="7"/>
        <v>0.12578616352201255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54</v>
      </c>
      <c r="X88" s="116">
        <v>49</v>
      </c>
      <c r="Y88" s="116">
        <v>51</v>
      </c>
      <c r="Z88" s="116">
        <v>56</v>
      </c>
    </row>
    <row r="89" spans="1:30" ht="15" customHeight="1" x14ac:dyDescent="0.25">
      <c r="A89" s="51" t="s">
        <v>102</v>
      </c>
      <c r="B89" s="51"/>
      <c r="C89" s="61" t="str">
        <f t="shared" si="3"/>
        <v>$35,968</v>
      </c>
      <c r="D89" s="100">
        <f t="shared" si="4"/>
        <v>7.7015211402563288E-2</v>
      </c>
      <c r="E89" s="101">
        <f t="shared" si="5"/>
        <v>7.7015211402563288E-2</v>
      </c>
      <c r="F89" s="100">
        <f t="shared" si="6"/>
        <v>0.15182374227431383</v>
      </c>
      <c r="G89" s="101">
        <f t="shared" si="7"/>
        <v>0.15182374227431383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201</v>
      </c>
      <c r="X89" s="116">
        <v>204</v>
      </c>
      <c r="Y89" s="116">
        <v>218</v>
      </c>
      <c r="Z89" s="116">
        <v>219</v>
      </c>
    </row>
    <row r="90" spans="1:30" ht="15" customHeight="1" x14ac:dyDescent="0.25">
      <c r="A90" s="51" t="s">
        <v>7</v>
      </c>
      <c r="B90" s="51"/>
      <c r="C90" s="61" t="str">
        <f t="shared" si="3"/>
        <v>$155.6 mil</v>
      </c>
      <c r="D90" s="100">
        <f t="shared" si="4"/>
        <v>2.6030532773580806E-2</v>
      </c>
      <c r="E90" s="101">
        <f t="shared" si="5"/>
        <v>2.6030532773580806E-2</v>
      </c>
      <c r="F90" s="100">
        <f t="shared" si="6"/>
        <v>0.35161393575890232</v>
      </c>
      <c r="G90" s="101">
        <f t="shared" si="7"/>
        <v>0.35161393575890232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275</v>
      </c>
      <c r="X90" s="116">
        <v>308</v>
      </c>
      <c r="Y90" s="116">
        <v>323</v>
      </c>
      <c r="Z90" s="116">
        <v>331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1631</v>
      </c>
      <c r="X91" s="116">
        <v>1739</v>
      </c>
      <c r="Y91" s="116">
        <v>1870</v>
      </c>
      <c r="Z91" s="116">
        <v>1797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85</v>
      </c>
      <c r="X93" s="116">
        <v>102</v>
      </c>
      <c r="Y93" s="116">
        <v>110</v>
      </c>
      <c r="Z93" s="116">
        <v>113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262</v>
      </c>
      <c r="X94" s="116">
        <v>263</v>
      </c>
      <c r="Y94" s="116">
        <v>305</v>
      </c>
      <c r="Z94" s="116">
        <v>287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61</v>
      </c>
      <c r="X95" s="116">
        <v>69</v>
      </c>
      <c r="Y95" s="116">
        <v>85</v>
      </c>
      <c r="Z95" s="116">
        <v>75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189</v>
      </c>
      <c r="X96" s="116">
        <v>205</v>
      </c>
      <c r="Y96" s="116">
        <v>243</v>
      </c>
      <c r="Z96" s="116">
        <v>252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195</v>
      </c>
      <c r="X97" s="116">
        <v>210</v>
      </c>
      <c r="Y97" s="116">
        <v>206</v>
      </c>
      <c r="Z97" s="116">
        <v>234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116</v>
      </c>
      <c r="X98" s="116">
        <v>111</v>
      </c>
      <c r="Y98" s="116">
        <v>135</v>
      </c>
      <c r="Z98" s="116">
        <v>135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18</v>
      </c>
      <c r="X99" s="116">
        <v>19</v>
      </c>
      <c r="Y99" s="116">
        <v>20</v>
      </c>
      <c r="Z99" s="116">
        <v>17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142</v>
      </c>
      <c r="X100" s="116">
        <v>147</v>
      </c>
      <c r="Y100" s="116">
        <v>175</v>
      </c>
      <c r="Z100" s="116">
        <v>167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1416</v>
      </c>
      <c r="X101" s="116">
        <v>1482</v>
      </c>
      <c r="Y101" s="116">
        <v>1641</v>
      </c>
      <c r="Z101" s="116">
        <v>1613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2775</v>
      </c>
      <c r="X104" s="116">
        <v>3006</v>
      </c>
      <c r="Y104" s="116">
        <v>3315</v>
      </c>
      <c r="Z104" s="116">
        <v>3279</v>
      </c>
      <c r="AB104" s="113" t="str">
        <f>TEXT(Z104,"###,###")</f>
        <v>3,279</v>
      </c>
      <c r="AD104" s="134">
        <f>Z104/($Z$4)*100</f>
        <v>64.04296875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789</v>
      </c>
      <c r="X105" s="116">
        <v>880</v>
      </c>
      <c r="Y105" s="116">
        <v>872</v>
      </c>
      <c r="Z105" s="116">
        <v>965</v>
      </c>
      <c r="AB105" s="113" t="str">
        <f>TEXT(Z105,"###,###")</f>
        <v>965</v>
      </c>
      <c r="AD105" s="134">
        <f>Z105/($Z$4)*100</f>
        <v>18.84765625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3564</v>
      </c>
      <c r="X106" s="124">
        <v>3886</v>
      </c>
      <c r="Y106" s="124">
        <v>4187</v>
      </c>
      <c r="Z106" s="124">
        <v>4244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913</v>
      </c>
      <c r="X108" s="116">
        <v>1001</v>
      </c>
      <c r="Y108" s="116">
        <v>1082</v>
      </c>
      <c r="Z108" s="116">
        <v>951</v>
      </c>
      <c r="AB108" s="113" t="str">
        <f>TEXT(Z108,"###,###")</f>
        <v>951</v>
      </c>
      <c r="AD108" s="134">
        <f>Z108/($Z$4)*100</f>
        <v>18.57421875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640</v>
      </c>
      <c r="X109" s="116">
        <v>753</v>
      </c>
      <c r="Y109" s="116">
        <v>833</v>
      </c>
      <c r="Z109" s="116">
        <v>846</v>
      </c>
      <c r="AB109" s="113" t="str">
        <f>TEXT(Z109,"###,###")</f>
        <v>846</v>
      </c>
      <c r="AD109" s="134">
        <f>Z109/($Z$4)*100</f>
        <v>16.5234375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955</v>
      </c>
      <c r="X110" s="116">
        <v>983</v>
      </c>
      <c r="Y110" s="116">
        <v>1107</v>
      </c>
      <c r="Z110" s="116">
        <v>1161</v>
      </c>
      <c r="AB110" s="113" t="str">
        <f>TEXT(Z110,"###,###")</f>
        <v>1,161</v>
      </c>
      <c r="AD110" s="134">
        <f>Z110/($Z$4)*100</f>
        <v>22.67578125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1042</v>
      </c>
      <c r="X111" s="116">
        <v>1149</v>
      </c>
      <c r="Y111" s="116">
        <v>1167</v>
      </c>
      <c r="Z111" s="116">
        <v>1293</v>
      </c>
      <c r="AB111" s="113" t="str">
        <f>TEXT(Z111,"###,###")</f>
        <v>1,293</v>
      </c>
      <c r="AD111" s="134">
        <f>Z111/($Z$4)*100</f>
        <v>25.253906250000004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4442</v>
      </c>
      <c r="X112" s="116">
        <v>4732</v>
      </c>
      <c r="Y112" s="116">
        <v>5237</v>
      </c>
      <c r="Z112" s="116">
        <v>5118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49.23</v>
      </c>
      <c r="W118" s="135">
        <v>48.19</v>
      </c>
      <c r="X118" s="135">
        <v>45.79</v>
      </c>
      <c r="Y118" s="135">
        <v>45.79</v>
      </c>
      <c r="Z118" s="135">
        <v>45.65</v>
      </c>
      <c r="AB118" s="113" t="str">
        <f>TEXT(Z118,"##.0")</f>
        <v>45.7</v>
      </c>
    </row>
    <row r="120" spans="19:32" x14ac:dyDescent="0.25">
      <c r="S120" s="105" t="s">
        <v>104</v>
      </c>
      <c r="T120" s="116"/>
      <c r="U120" s="116"/>
      <c r="V120" s="116">
        <v>2051</v>
      </c>
      <c r="W120" s="116">
        <v>2107</v>
      </c>
      <c r="X120" s="116">
        <v>2267</v>
      </c>
      <c r="Y120" s="116">
        <v>2473</v>
      </c>
      <c r="Z120" s="116">
        <v>2455</v>
      </c>
      <c r="AB120" s="113" t="str">
        <f>TEXT(Z120,"###,###")</f>
        <v>2,455</v>
      </c>
    </row>
    <row r="121" spans="19:32" x14ac:dyDescent="0.25">
      <c r="S121" s="105" t="s">
        <v>105</v>
      </c>
      <c r="T121" s="116"/>
      <c r="U121" s="116"/>
      <c r="V121" s="116">
        <v>522</v>
      </c>
      <c r="W121" s="116">
        <v>515</v>
      </c>
      <c r="X121" s="116">
        <v>513</v>
      </c>
      <c r="Y121" s="116">
        <v>579</v>
      </c>
      <c r="Z121" s="116">
        <v>512</v>
      </c>
      <c r="AB121" s="113" t="str">
        <f>TEXT(Z121,"###,###")</f>
        <v>512</v>
      </c>
    </row>
    <row r="122" spans="19:32" x14ac:dyDescent="0.25">
      <c r="S122" s="105" t="s">
        <v>106</v>
      </c>
      <c r="T122" s="116"/>
      <c r="U122" s="116"/>
      <c r="V122" s="116">
        <v>450</v>
      </c>
      <c r="W122" s="116">
        <v>421</v>
      </c>
      <c r="X122" s="116">
        <v>441</v>
      </c>
      <c r="Y122" s="116">
        <v>462</v>
      </c>
      <c r="Z122" s="116">
        <v>437</v>
      </c>
      <c r="AB122" s="113" t="str">
        <f>TEXT(Z122,"###,###")</f>
        <v>437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2501</v>
      </c>
      <c r="W124" s="116">
        <v>2528</v>
      </c>
      <c r="X124" s="116">
        <v>2708</v>
      </c>
      <c r="Y124" s="116">
        <v>2935</v>
      </c>
      <c r="Z124" s="116">
        <v>2892</v>
      </c>
      <c r="AB124" s="113" t="str">
        <f>TEXT(Z124,"###,###")</f>
        <v>2,892</v>
      </c>
      <c r="AD124" s="131">
        <f>Z124/$Z$7*100</f>
        <v>85.033813584239923</v>
      </c>
    </row>
    <row r="125" spans="19:32" x14ac:dyDescent="0.25">
      <c r="S125" s="105" t="s">
        <v>108</v>
      </c>
      <c r="T125" s="116"/>
      <c r="U125" s="116"/>
      <c r="V125" s="116">
        <v>972</v>
      </c>
      <c r="W125" s="116">
        <v>936</v>
      </c>
      <c r="X125" s="116">
        <v>954</v>
      </c>
      <c r="Y125" s="116">
        <v>1041</v>
      </c>
      <c r="Z125" s="116">
        <v>949</v>
      </c>
      <c r="AB125" s="113" t="str">
        <f>TEXT(Z125,"###,###")</f>
        <v>949</v>
      </c>
      <c r="AD125" s="131">
        <f>Z125/$Z$7*100</f>
        <v>27.903557777124377</v>
      </c>
    </row>
    <row r="127" spans="19:32" x14ac:dyDescent="0.25">
      <c r="S127" s="105" t="s">
        <v>109</v>
      </c>
      <c r="T127" s="116"/>
      <c r="U127" s="116"/>
      <c r="V127" s="116">
        <v>1625</v>
      </c>
      <c r="W127" s="116">
        <v>1634</v>
      </c>
      <c r="X127" s="116">
        <v>1739</v>
      </c>
      <c r="Y127" s="116">
        <v>1864</v>
      </c>
      <c r="Z127" s="116">
        <v>1795</v>
      </c>
      <c r="AB127" s="113" t="str">
        <f>TEXT(Z127,"###,###")</f>
        <v>1,795</v>
      </c>
      <c r="AD127" s="131">
        <f>Z127/$Z$7*100</f>
        <v>52.778594531020282</v>
      </c>
    </row>
    <row r="128" spans="19:32" x14ac:dyDescent="0.25">
      <c r="S128" s="105" t="s">
        <v>110</v>
      </c>
      <c r="T128" s="116"/>
      <c r="U128" s="116"/>
      <c r="V128" s="116">
        <v>1396</v>
      </c>
      <c r="W128" s="116">
        <v>1416</v>
      </c>
      <c r="X128" s="116">
        <v>1482</v>
      </c>
      <c r="Y128" s="116">
        <v>1642</v>
      </c>
      <c r="Z128" s="116">
        <v>1610</v>
      </c>
      <c r="AB128" s="113" t="str">
        <f>TEXT(Z128,"###,###")</f>
        <v>1,610</v>
      </c>
      <c r="AD128" s="131">
        <f>Z128/$Z$7*100</f>
        <v>47.339017935901204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BBC3C12-76CF-4E9A-B381-E189150154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0644D19F-D0E8-4C41-80A2-A077FFAC792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9BE6D474-3F98-4E7E-A381-AFB413DD37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BE40B274-AB01-41D9-AE4B-081DE9DA1C0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E5168-1F01-4CE1-8078-B273C78609FA}">
  <sheetPr codeName="Sheet125">
    <tabColor theme="4" tint="-0.249977111117893"/>
  </sheetPr>
  <dimension ref="A1:AI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5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Queenscliffe</v>
      </c>
      <c r="T1" s="103"/>
      <c r="U1" s="103"/>
      <c r="V1" s="103"/>
      <c r="W1" s="103"/>
      <c r="X1" s="103"/>
      <c r="Y1" s="104" t="str">
        <f>Y3</f>
        <v>8.61</v>
      </c>
      <c r="Z1" s="104"/>
      <c r="AB1" s="106"/>
      <c r="AC1" s="106"/>
      <c r="AD1" s="106"/>
      <c r="AE1" s="106"/>
      <c r="AF1" s="106"/>
      <c r="AG1" s="137"/>
      <c r="AH1" s="137"/>
      <c r="AI1" s="137"/>
    </row>
    <row r="2" spans="1:35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  <c r="AG2" s="137"/>
      <c r="AH2" s="137"/>
      <c r="AI2" s="137"/>
    </row>
    <row r="3" spans="1:35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204</v>
      </c>
      <c r="Y3" s="109" t="s">
        <v>265</v>
      </c>
      <c r="Z3" s="109"/>
      <c r="AB3" s="110" t="s">
        <v>25</v>
      </c>
      <c r="AD3" s="110" t="s">
        <v>26</v>
      </c>
      <c r="AF3" s="110" t="s">
        <v>27</v>
      </c>
      <c r="AG3" s="137"/>
      <c r="AH3" s="137"/>
      <c r="AI3" s="137"/>
    </row>
    <row r="4" spans="1:35" ht="15" customHeight="1" x14ac:dyDescent="0.25">
      <c r="A4" s="25" t="str">
        <f>"Table "&amp;$Y$3&amp;" "&amp;$U$3&amp;", "&amp;'State data for spotlight'!$C$3&amp;", "&amp;$Z$2</f>
        <v>Table 8.61 Queenscliffe,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2079</v>
      </c>
      <c r="W4" s="112">
        <v>1946</v>
      </c>
      <c r="X4" s="112">
        <v>2037</v>
      </c>
      <c r="Y4" s="112">
        <v>2130</v>
      </c>
      <c r="Z4" s="112">
        <v>2101</v>
      </c>
      <c r="AB4" s="113" t="str">
        <f>TEXT(Z4,"###,###")</f>
        <v>2,101</v>
      </c>
      <c r="AD4" s="114">
        <f>Z4/Y4-1</f>
        <v>-1.3615023474178423E-2</v>
      </c>
      <c r="AF4" s="114">
        <f>Z4/V4-1</f>
        <v>1.0582010582010692E-2</v>
      </c>
      <c r="AG4" s="137"/>
      <c r="AH4" s="137"/>
      <c r="AI4" s="137"/>
    </row>
    <row r="5" spans="1:35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949</v>
      </c>
      <c r="W5" s="112">
        <v>901</v>
      </c>
      <c r="X5" s="112">
        <v>953</v>
      </c>
      <c r="Y5" s="112">
        <v>992</v>
      </c>
      <c r="Z5" s="112">
        <v>1014</v>
      </c>
      <c r="AB5" s="113" t="str">
        <f>TEXT(Z5,"###,###")</f>
        <v>1,014</v>
      </c>
      <c r="AD5" s="114">
        <f t="shared" ref="AD5:AD9" si="0">Z5/Y5-1</f>
        <v>2.2177419354838745E-2</v>
      </c>
      <c r="AF5" s="114">
        <f t="shared" ref="AF5:AF9" si="1">Z5/V5-1</f>
        <v>6.8493150684931559E-2</v>
      </c>
      <c r="AG5" s="137"/>
      <c r="AH5" s="137"/>
      <c r="AI5" s="137"/>
    </row>
    <row r="6" spans="1:35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1130</v>
      </c>
      <c r="W6" s="112">
        <v>1043</v>
      </c>
      <c r="X6" s="112">
        <v>1084</v>
      </c>
      <c r="Y6" s="112">
        <v>1137</v>
      </c>
      <c r="Z6" s="112">
        <v>1086</v>
      </c>
      <c r="AB6" s="113" t="str">
        <f>TEXT(Z6,"###,###")</f>
        <v>1,086</v>
      </c>
      <c r="AD6" s="114">
        <f t="shared" si="0"/>
        <v>-4.4854881266490731E-2</v>
      </c>
      <c r="AF6" s="114">
        <f t="shared" si="1"/>
        <v>-3.8938053097345104E-2</v>
      </c>
      <c r="AG6" s="137"/>
      <c r="AH6" s="137"/>
      <c r="AI6" s="137"/>
    </row>
    <row r="7" spans="1:35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1482</v>
      </c>
      <c r="W7" s="112">
        <v>1454</v>
      </c>
      <c r="X7" s="112">
        <v>1451</v>
      </c>
      <c r="Y7" s="112">
        <v>1491</v>
      </c>
      <c r="Z7" s="112">
        <v>1503</v>
      </c>
      <c r="AB7" s="113" t="str">
        <f>TEXT(Z7,"###,###")</f>
        <v>1,503</v>
      </c>
      <c r="AD7" s="114">
        <f t="shared" si="0"/>
        <v>8.0482897384306362E-3</v>
      </c>
      <c r="AF7" s="114">
        <f t="shared" si="1"/>
        <v>1.4170040485830038E-2</v>
      </c>
      <c r="AG7" s="137"/>
      <c r="AH7" s="137"/>
      <c r="AI7" s="137"/>
    </row>
    <row r="8" spans="1:35" ht="17.25" customHeight="1" x14ac:dyDescent="0.25">
      <c r="A8" s="68" t="s">
        <v>13</v>
      </c>
      <c r="B8" s="69"/>
      <c r="C8" s="31"/>
      <c r="D8" s="70" t="str">
        <f>AB4</f>
        <v>2,101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1,503</v>
      </c>
      <c r="P8" s="71"/>
      <c r="S8" s="111" t="s">
        <v>87</v>
      </c>
      <c r="T8" s="112"/>
      <c r="U8" s="112"/>
      <c r="V8" s="112">
        <v>30427.5</v>
      </c>
      <c r="W8" s="112">
        <v>33045.5</v>
      </c>
      <c r="X8" s="112">
        <v>30184.07</v>
      </c>
      <c r="Y8" s="112">
        <v>30866.73</v>
      </c>
      <c r="Z8" s="112">
        <v>34253</v>
      </c>
      <c r="AB8" s="113" t="str">
        <f>TEXT(Z8,"$###,###")</f>
        <v>$34,253</v>
      </c>
      <c r="AD8" s="114">
        <f t="shared" si="0"/>
        <v>0.10970614639127629</v>
      </c>
      <c r="AF8" s="114">
        <f t="shared" si="1"/>
        <v>0.12572508421658046</v>
      </c>
      <c r="AG8" s="137"/>
      <c r="AH8" s="137"/>
      <c r="AI8" s="137"/>
    </row>
    <row r="9" spans="1:35" x14ac:dyDescent="0.25">
      <c r="A9" s="32" t="s">
        <v>15</v>
      </c>
      <c r="B9" s="75"/>
      <c r="C9" s="76"/>
      <c r="D9" s="77">
        <f>AD104</f>
        <v>67.301285102332216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49.367930805056552</v>
      </c>
      <c r="P9" s="78" t="s">
        <v>88</v>
      </c>
      <c r="S9" s="111" t="s">
        <v>7</v>
      </c>
      <c r="T9" s="112"/>
      <c r="U9" s="112"/>
      <c r="V9" s="112">
        <v>72666838</v>
      </c>
      <c r="W9" s="112">
        <v>73710840</v>
      </c>
      <c r="X9" s="112">
        <v>74050922</v>
      </c>
      <c r="Y9" s="112">
        <v>84320857</v>
      </c>
      <c r="Z9" s="112">
        <v>85054325</v>
      </c>
      <c r="AB9" s="113" t="str">
        <f>TEXT(Z9/1000000,"$#,###.0")&amp;" mil"</f>
        <v>$85.1 mil</v>
      </c>
      <c r="AD9" s="114">
        <f t="shared" si="0"/>
        <v>8.6985358794444689E-3</v>
      </c>
      <c r="AF9" s="114">
        <f t="shared" si="1"/>
        <v>0.1704696026542396</v>
      </c>
      <c r="AG9" s="137"/>
      <c r="AH9" s="137"/>
      <c r="AI9" s="137"/>
    </row>
    <row r="10" spans="1:35" x14ac:dyDescent="0.25">
      <c r="A10" s="32" t="s">
        <v>18</v>
      </c>
      <c r="B10" s="75"/>
      <c r="C10" s="76"/>
      <c r="D10" s="77">
        <f>AD105</f>
        <v>22.608281770585435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50.499001996007983</v>
      </c>
      <c r="P10" s="78" t="s">
        <v>88</v>
      </c>
      <c r="S10" s="111"/>
    </row>
    <row r="11" spans="1:35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86.693280106453756</v>
      </c>
      <c r="P11" s="78" t="s">
        <v>88</v>
      </c>
      <c r="S11" s="111" t="s">
        <v>30</v>
      </c>
      <c r="T11" s="116"/>
      <c r="U11" s="116"/>
      <c r="V11" s="116">
        <v>1757</v>
      </c>
      <c r="W11" s="116">
        <v>1632</v>
      </c>
      <c r="X11" s="116">
        <v>1735</v>
      </c>
      <c r="Y11" s="116">
        <v>1792</v>
      </c>
      <c r="Z11" s="116">
        <v>1763</v>
      </c>
    </row>
    <row r="12" spans="1:35" ht="28.5" customHeight="1" x14ac:dyDescent="0.25">
      <c r="A12" s="32" t="s">
        <v>20</v>
      </c>
      <c r="B12" s="76"/>
      <c r="C12" s="76"/>
      <c r="D12" s="77">
        <f>AD108</f>
        <v>22.655878153260353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22.687957418496339</v>
      </c>
      <c r="P12" s="78" t="s">
        <v>88</v>
      </c>
      <c r="S12" s="111" t="s">
        <v>31</v>
      </c>
      <c r="T12" s="116"/>
      <c r="U12" s="116"/>
      <c r="V12" s="116">
        <v>317</v>
      </c>
      <c r="W12" s="116">
        <v>309</v>
      </c>
      <c r="X12" s="116">
        <v>302</v>
      </c>
      <c r="Y12" s="116">
        <v>337</v>
      </c>
      <c r="Z12" s="116">
        <v>344</v>
      </c>
    </row>
    <row r="13" spans="1:35" ht="15" customHeight="1" x14ac:dyDescent="0.25">
      <c r="A13" s="32" t="s">
        <v>21</v>
      </c>
      <c r="B13" s="76"/>
      <c r="C13" s="76"/>
      <c r="D13" s="77">
        <f>AD109</f>
        <v>13.707758210376012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48.8</v>
      </c>
      <c r="P13" s="78" t="s">
        <v>101</v>
      </c>
      <c r="S13" s="111"/>
      <c r="T13" s="111"/>
      <c r="AB13" s="117"/>
    </row>
    <row r="14" spans="1:35" ht="15" customHeight="1" x14ac:dyDescent="0.25">
      <c r="A14" s="32" t="s">
        <v>22</v>
      </c>
      <c r="B14" s="76"/>
      <c r="C14" s="76"/>
      <c r="D14" s="77">
        <f>AD110</f>
        <v>21.418372203712519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16.521739130434781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5" ht="15" customHeight="1" thickBot="1" x14ac:dyDescent="0.3">
      <c r="A15" s="87" t="s">
        <v>23</v>
      </c>
      <c r="B15" s="37"/>
      <c r="C15" s="37"/>
      <c r="D15" s="88">
        <f>AD111</f>
        <v>32.175154688243694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83.478260869565219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40</v>
      </c>
      <c r="Z15" s="116">
        <v>44</v>
      </c>
      <c r="AB15" s="121">
        <f t="shared" ref="AB15:AB34" si="2">IF(Z15="np",0,Z15/$Z$34)</f>
        <v>2.0952380952380951E-2</v>
      </c>
    </row>
    <row r="16" spans="1:35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</v>
      </c>
      <c r="Z16" s="116">
        <v>0</v>
      </c>
      <c r="AB16" s="121">
        <f t="shared" si="2"/>
        <v>0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54</v>
      </c>
      <c r="Z17" s="116">
        <v>50</v>
      </c>
      <c r="AB17" s="121">
        <f t="shared" si="2"/>
        <v>2.3809523809523808E-2</v>
      </c>
    </row>
    <row r="18" spans="1:28" x14ac:dyDescent="0.25">
      <c r="A18" s="67" t="str">
        <f>$S$1&amp;" ("&amp;$V$2&amp;" to "&amp;$Z$2&amp;")"</f>
        <v>Queenscliffe (2014-15 to 2018-19)</v>
      </c>
      <c r="B18" s="67"/>
      <c r="C18" s="67"/>
      <c r="D18" s="67"/>
      <c r="E18" s="67"/>
      <c r="F18" s="67"/>
      <c r="G18" s="67" t="str">
        <f>$S$1&amp;" ("&amp;$V$2&amp;" to "&amp;$Z$2&amp;")"</f>
        <v>Queenscliffe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5</v>
      </c>
      <c r="AB18" s="121">
        <f t="shared" si="2"/>
        <v>2.3809523809523812E-3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138</v>
      </c>
      <c r="Z19" s="116">
        <v>143</v>
      </c>
      <c r="AB19" s="121">
        <f t="shared" si="2"/>
        <v>6.8095238095238098E-2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34</v>
      </c>
      <c r="Z20" s="116">
        <v>29</v>
      </c>
      <c r="AB20" s="121">
        <f t="shared" si="2"/>
        <v>1.380952380952381E-2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133</v>
      </c>
      <c r="Z21" s="116">
        <v>134</v>
      </c>
      <c r="AB21" s="121">
        <f t="shared" si="2"/>
        <v>6.3809523809523816E-2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175</v>
      </c>
      <c r="Z22" s="116">
        <v>199</v>
      </c>
      <c r="AB22" s="121">
        <f t="shared" si="2"/>
        <v>9.4761904761904756E-2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87</v>
      </c>
      <c r="Z23" s="116">
        <v>81</v>
      </c>
      <c r="AB23" s="121">
        <f t="shared" si="2"/>
        <v>3.8571428571428569E-2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26</v>
      </c>
      <c r="Z24" s="116">
        <v>27</v>
      </c>
      <c r="AB24" s="121">
        <f t="shared" si="2"/>
        <v>1.2857142857142857E-2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111</v>
      </c>
      <c r="Z25" s="116">
        <v>102</v>
      </c>
      <c r="AB25" s="121">
        <f t="shared" si="2"/>
        <v>4.8571428571428571E-2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54</v>
      </c>
      <c r="Z26" s="116">
        <v>52</v>
      </c>
      <c r="AB26" s="121">
        <f t="shared" si="2"/>
        <v>2.4761904761904763E-2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187</v>
      </c>
      <c r="Z27" s="116">
        <v>190</v>
      </c>
      <c r="AB27" s="121">
        <f t="shared" si="2"/>
        <v>9.0476190476190474E-2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122</v>
      </c>
      <c r="Z28" s="116">
        <v>120</v>
      </c>
      <c r="AB28" s="121">
        <f t="shared" si="2"/>
        <v>5.7142857142857141E-2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123</v>
      </c>
      <c r="Z29" s="116">
        <v>195</v>
      </c>
      <c r="AB29" s="121">
        <f t="shared" si="2"/>
        <v>9.285714285714286E-2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263</v>
      </c>
      <c r="Z30" s="116">
        <v>187</v>
      </c>
      <c r="AB30" s="121">
        <f t="shared" si="2"/>
        <v>8.9047619047619042E-2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269</v>
      </c>
      <c r="Z31" s="116">
        <v>269</v>
      </c>
      <c r="AB31" s="121">
        <f t="shared" si="2"/>
        <v>0.1280952380952381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72</v>
      </c>
      <c r="Z32" s="116">
        <v>66</v>
      </c>
      <c r="AB32" s="121">
        <f t="shared" si="2"/>
        <v>3.1428571428571431E-2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53</v>
      </c>
      <c r="Z33" s="116">
        <v>70</v>
      </c>
      <c r="AB33" s="121">
        <f t="shared" si="2"/>
        <v>3.3333333333333333E-2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2132</v>
      </c>
      <c r="Z34" s="124">
        <v>2100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1248</v>
      </c>
      <c r="AB37" s="136">
        <f>Z37/Z40*100</f>
        <v>83.478260869565219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247</v>
      </c>
      <c r="AB38" s="136">
        <f>Z38/Z40*100</f>
        <v>16.521739130434781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1495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14</v>
      </c>
      <c r="X45" s="116">
        <v>17</v>
      </c>
      <c r="Y45" s="116">
        <v>15</v>
      </c>
      <c r="Z45" s="116">
        <v>16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60</v>
      </c>
      <c r="X46" s="116">
        <v>58</v>
      </c>
      <c r="Y46" s="116">
        <v>75</v>
      </c>
      <c r="Z46" s="116">
        <v>61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56</v>
      </c>
      <c r="X47" s="116">
        <v>68</v>
      </c>
      <c r="Y47" s="116">
        <v>71</v>
      </c>
      <c r="Z47" s="116">
        <v>98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66</v>
      </c>
      <c r="X48" s="116">
        <v>74</v>
      </c>
      <c r="Y48" s="116">
        <v>70</v>
      </c>
      <c r="Z48" s="116">
        <v>69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Queenscliffe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49</v>
      </c>
      <c r="X49" s="116">
        <v>64</v>
      </c>
      <c r="Y49" s="116">
        <v>78</v>
      </c>
      <c r="Z49" s="116">
        <v>76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46</v>
      </c>
      <c r="X50" s="116">
        <v>45</v>
      </c>
      <c r="Y50" s="116">
        <v>55</v>
      </c>
      <c r="Z50" s="116">
        <v>58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60</v>
      </c>
      <c r="X51" s="116">
        <v>62</v>
      </c>
      <c r="Y51" s="116">
        <v>70</v>
      </c>
      <c r="Z51" s="116">
        <v>57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64</v>
      </c>
      <c r="X52" s="116">
        <v>94</v>
      </c>
      <c r="Y52" s="116">
        <v>70</v>
      </c>
      <c r="Z52" s="116">
        <v>84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72</v>
      </c>
      <c r="X53" s="116">
        <v>75</v>
      </c>
      <c r="Y53" s="116">
        <v>95</v>
      </c>
      <c r="Z53" s="116">
        <v>78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100</v>
      </c>
      <c r="X54" s="116">
        <v>90</v>
      </c>
      <c r="Y54" s="116">
        <v>91</v>
      </c>
      <c r="Z54" s="116">
        <v>91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148</v>
      </c>
      <c r="X55" s="116">
        <v>140</v>
      </c>
      <c r="Y55" s="116">
        <v>132</v>
      </c>
      <c r="Z55" s="116">
        <v>130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83</v>
      </c>
      <c r="X56" s="116">
        <v>82</v>
      </c>
      <c r="Y56" s="116">
        <v>87</v>
      </c>
      <c r="Z56" s="116">
        <v>85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44</v>
      </c>
      <c r="X57" s="116">
        <v>41</v>
      </c>
      <c r="Y57" s="116">
        <v>41</v>
      </c>
      <c r="Z57" s="116">
        <v>50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24</v>
      </c>
      <c r="X58" s="116">
        <v>27</v>
      </c>
      <c r="Y58" s="116">
        <v>26</v>
      </c>
      <c r="Z58" s="116">
        <v>25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7</v>
      </c>
      <c r="X59" s="116">
        <v>7</v>
      </c>
      <c r="Y59" s="116">
        <v>18</v>
      </c>
      <c r="Z59" s="116">
        <v>18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9</v>
      </c>
      <c r="X60" s="116">
        <v>12</v>
      </c>
      <c r="Y60" s="116">
        <v>8</v>
      </c>
      <c r="Z60" s="116">
        <v>5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906</v>
      </c>
      <c r="X61" s="116">
        <v>953</v>
      </c>
      <c r="Y61" s="116">
        <v>998</v>
      </c>
      <c r="Z61" s="116">
        <v>1017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Queenscliffe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31</v>
      </c>
      <c r="X64" s="116">
        <v>22</v>
      </c>
      <c r="Y64" s="116">
        <v>31</v>
      </c>
      <c r="Z64" s="116">
        <v>5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53</v>
      </c>
      <c r="X65" s="116">
        <v>66</v>
      </c>
      <c r="Y65" s="116">
        <v>73</v>
      </c>
      <c r="Z65" s="116">
        <v>70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78</v>
      </c>
      <c r="X66" s="116">
        <v>84</v>
      </c>
      <c r="Y66" s="116">
        <v>78</v>
      </c>
      <c r="Z66" s="116">
        <v>84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62</v>
      </c>
      <c r="X67" s="116">
        <v>76</v>
      </c>
      <c r="Y67" s="116">
        <v>81</v>
      </c>
      <c r="Z67" s="116">
        <v>69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49</v>
      </c>
      <c r="X68" s="116">
        <v>60</v>
      </c>
      <c r="Y68" s="116">
        <v>67</v>
      </c>
      <c r="Z68" s="116">
        <v>64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63</v>
      </c>
      <c r="X69" s="116">
        <v>64</v>
      </c>
      <c r="Y69" s="116">
        <v>70</v>
      </c>
      <c r="Z69" s="116">
        <v>57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93</v>
      </c>
      <c r="X70" s="116">
        <v>92</v>
      </c>
      <c r="Y70" s="116">
        <v>78</v>
      </c>
      <c r="Z70" s="116">
        <v>87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89</v>
      </c>
      <c r="X71" s="116">
        <v>106</v>
      </c>
      <c r="Y71" s="116">
        <v>94</v>
      </c>
      <c r="Z71" s="116">
        <v>95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115</v>
      </c>
      <c r="X72" s="116">
        <v>135</v>
      </c>
      <c r="Y72" s="116">
        <v>137</v>
      </c>
      <c r="Z72" s="116">
        <v>118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138</v>
      </c>
      <c r="X73" s="116">
        <v>126</v>
      </c>
      <c r="Y73" s="116">
        <v>129</v>
      </c>
      <c r="Z73" s="116">
        <v>139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120</v>
      </c>
      <c r="X74" s="116">
        <v>130</v>
      </c>
      <c r="Y74" s="116">
        <v>152</v>
      </c>
      <c r="Z74" s="116">
        <v>139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62</v>
      </c>
      <c r="X75" s="116">
        <v>58</v>
      </c>
      <c r="Y75" s="116">
        <v>64</v>
      </c>
      <c r="Z75" s="116">
        <v>78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29</v>
      </c>
      <c r="X76" s="116">
        <v>29</v>
      </c>
      <c r="Y76" s="116">
        <v>38</v>
      </c>
      <c r="Z76" s="116">
        <v>37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24</v>
      </c>
      <c r="X77" s="116">
        <v>22</v>
      </c>
      <c r="Y77" s="116">
        <v>23</v>
      </c>
      <c r="Z77" s="116">
        <v>25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11</v>
      </c>
      <c r="X78" s="116">
        <v>10</v>
      </c>
      <c r="Y78" s="116">
        <v>12</v>
      </c>
      <c r="Z78" s="116">
        <v>8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10</v>
      </c>
      <c r="X79" s="116">
        <v>7</v>
      </c>
      <c r="Y79" s="116">
        <v>6</v>
      </c>
      <c r="Z79" s="116">
        <v>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1041</v>
      </c>
      <c r="X80" s="116">
        <v>1084</v>
      </c>
      <c r="Y80" s="116">
        <v>1137</v>
      </c>
      <c r="Z80" s="116">
        <v>1084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Queenscliffe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89</v>
      </c>
      <c r="X83" s="116">
        <v>93</v>
      </c>
      <c r="Y83" s="116">
        <v>104</v>
      </c>
      <c r="Z83" s="116">
        <v>97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149</v>
      </c>
      <c r="X84" s="116">
        <v>151</v>
      </c>
      <c r="Y84" s="116">
        <v>157</v>
      </c>
      <c r="Z84" s="116">
        <v>156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2,101</v>
      </c>
      <c r="D85" s="100">
        <f t="shared" ref="D85:D90" si="4">AD4</f>
        <v>-1.3615023474178423E-2</v>
      </c>
      <c r="E85" s="101">
        <f t="shared" ref="E85:E90" si="5">AD4</f>
        <v>-1.3615023474178423E-2</v>
      </c>
      <c r="F85" s="100">
        <f t="shared" ref="F85:F90" si="6">AF4</f>
        <v>1.0582010582010692E-2</v>
      </c>
      <c r="G85" s="101">
        <f t="shared" ref="G85:G90" si="7">AF4</f>
        <v>1.0582010582010692E-2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58</v>
      </c>
      <c r="X85" s="116">
        <v>67</v>
      </c>
      <c r="Y85" s="116">
        <v>72</v>
      </c>
      <c r="Z85" s="116">
        <v>89</v>
      </c>
    </row>
    <row r="86" spans="1:30" ht="15" customHeight="1" x14ac:dyDescent="0.25">
      <c r="A86" s="102" t="s">
        <v>4</v>
      </c>
      <c r="B86" s="51"/>
      <c r="C86" s="61" t="str">
        <f t="shared" si="3"/>
        <v>1,014</v>
      </c>
      <c r="D86" s="100">
        <f t="shared" si="4"/>
        <v>2.2177419354838745E-2</v>
      </c>
      <c r="E86" s="101">
        <f t="shared" si="5"/>
        <v>2.2177419354838745E-2</v>
      </c>
      <c r="F86" s="100">
        <f t="shared" si="6"/>
        <v>6.8493150684931559E-2</v>
      </c>
      <c r="G86" s="101">
        <f t="shared" si="7"/>
        <v>6.8493150684931559E-2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49</v>
      </c>
      <c r="X86" s="116">
        <v>51</v>
      </c>
      <c r="Y86" s="116">
        <v>57</v>
      </c>
      <c r="Z86" s="116">
        <v>57</v>
      </c>
    </row>
    <row r="87" spans="1:30" ht="15" customHeight="1" x14ac:dyDescent="0.25">
      <c r="A87" s="102" t="s">
        <v>5</v>
      </c>
      <c r="B87" s="51"/>
      <c r="C87" s="61" t="str">
        <f t="shared" si="3"/>
        <v>1,086</v>
      </c>
      <c r="D87" s="100">
        <f t="shared" si="4"/>
        <v>-4.4854881266490731E-2</v>
      </c>
      <c r="E87" s="101">
        <f t="shared" si="5"/>
        <v>-4.4854881266490731E-2</v>
      </c>
      <c r="F87" s="100">
        <f t="shared" si="6"/>
        <v>-3.8938053097345104E-2</v>
      </c>
      <c r="G87" s="101">
        <f t="shared" si="7"/>
        <v>-3.8938053097345104E-2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29</v>
      </c>
      <c r="X87" s="116">
        <v>33</v>
      </c>
      <c r="Y87" s="116">
        <v>30</v>
      </c>
      <c r="Z87" s="116">
        <v>35</v>
      </c>
    </row>
    <row r="88" spans="1:30" ht="15" customHeight="1" x14ac:dyDescent="0.25">
      <c r="A88" s="51" t="s">
        <v>6</v>
      </c>
      <c r="B88" s="51"/>
      <c r="C88" s="61" t="str">
        <f t="shared" si="3"/>
        <v>1,503</v>
      </c>
      <c r="D88" s="100">
        <f t="shared" si="4"/>
        <v>8.0482897384306362E-3</v>
      </c>
      <c r="E88" s="101">
        <f t="shared" si="5"/>
        <v>8.0482897384306362E-3</v>
      </c>
      <c r="F88" s="100">
        <f t="shared" si="6"/>
        <v>1.4170040485830038E-2</v>
      </c>
      <c r="G88" s="101">
        <f t="shared" si="7"/>
        <v>1.4170040485830038E-2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32</v>
      </c>
      <c r="X88" s="116">
        <v>31</v>
      </c>
      <c r="Y88" s="116">
        <v>33</v>
      </c>
      <c r="Z88" s="116">
        <v>39</v>
      </c>
    </row>
    <row r="89" spans="1:30" ht="15" customHeight="1" x14ac:dyDescent="0.25">
      <c r="A89" s="51" t="s">
        <v>102</v>
      </c>
      <c r="B89" s="51"/>
      <c r="C89" s="61" t="str">
        <f t="shared" si="3"/>
        <v>$34,253</v>
      </c>
      <c r="D89" s="100">
        <f t="shared" si="4"/>
        <v>0.10970614639127629</v>
      </c>
      <c r="E89" s="101">
        <f t="shared" si="5"/>
        <v>0.10970614639127629</v>
      </c>
      <c r="F89" s="100">
        <f t="shared" si="6"/>
        <v>0.12572508421658046</v>
      </c>
      <c r="G89" s="101">
        <f t="shared" si="7"/>
        <v>0.12572508421658046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33</v>
      </c>
      <c r="X89" s="116">
        <v>31</v>
      </c>
      <c r="Y89" s="116">
        <v>27</v>
      </c>
      <c r="Z89" s="116">
        <v>30</v>
      </c>
    </row>
    <row r="90" spans="1:30" ht="15" customHeight="1" x14ac:dyDescent="0.25">
      <c r="A90" s="51" t="s">
        <v>7</v>
      </c>
      <c r="B90" s="51"/>
      <c r="C90" s="61" t="str">
        <f t="shared" si="3"/>
        <v>$85.1 mil</v>
      </c>
      <c r="D90" s="100">
        <f t="shared" si="4"/>
        <v>8.6985358794444689E-3</v>
      </c>
      <c r="E90" s="101">
        <f t="shared" si="5"/>
        <v>8.6985358794444689E-3</v>
      </c>
      <c r="F90" s="100">
        <f t="shared" si="6"/>
        <v>0.1704696026542396</v>
      </c>
      <c r="G90" s="101">
        <f t="shared" si="7"/>
        <v>0.1704696026542396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57</v>
      </c>
      <c r="X90" s="116">
        <v>49</v>
      </c>
      <c r="Y90" s="116">
        <v>46</v>
      </c>
      <c r="Z90" s="116">
        <v>52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689</v>
      </c>
      <c r="X91" s="116">
        <v>700</v>
      </c>
      <c r="Y91" s="116">
        <v>717</v>
      </c>
      <c r="Z91" s="116">
        <v>744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66</v>
      </c>
      <c r="X93" s="116">
        <v>61</v>
      </c>
      <c r="Y93" s="116">
        <v>81</v>
      </c>
      <c r="Z93" s="116">
        <v>79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221</v>
      </c>
      <c r="X94" s="116">
        <v>210</v>
      </c>
      <c r="Y94" s="116">
        <v>207</v>
      </c>
      <c r="Z94" s="116">
        <v>220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15</v>
      </c>
      <c r="X95" s="116">
        <v>17</v>
      </c>
      <c r="Y95" s="116">
        <v>15</v>
      </c>
      <c r="Z95" s="116">
        <v>18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76</v>
      </c>
      <c r="X96" s="116">
        <v>87</v>
      </c>
      <c r="Y96" s="116">
        <v>94</v>
      </c>
      <c r="Z96" s="116">
        <v>91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117</v>
      </c>
      <c r="X97" s="116">
        <v>131</v>
      </c>
      <c r="Y97" s="116">
        <v>121</v>
      </c>
      <c r="Z97" s="116">
        <v>124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51</v>
      </c>
      <c r="X98" s="116">
        <v>49</v>
      </c>
      <c r="Y98" s="116">
        <v>53</v>
      </c>
      <c r="Z98" s="116">
        <v>42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21</v>
      </c>
      <c r="X100" s="116">
        <v>25</v>
      </c>
      <c r="Y100" s="116">
        <v>24</v>
      </c>
      <c r="Z100" s="116">
        <v>25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768</v>
      </c>
      <c r="X101" s="116">
        <v>751</v>
      </c>
      <c r="Y101" s="116">
        <v>776</v>
      </c>
      <c r="Z101" s="116">
        <v>762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1213</v>
      </c>
      <c r="X104" s="116">
        <v>1369</v>
      </c>
      <c r="Y104" s="116">
        <v>1432</v>
      </c>
      <c r="Z104" s="116">
        <v>1414</v>
      </c>
      <c r="AB104" s="113" t="str">
        <f>TEXT(Z104,"###,###")</f>
        <v>1,414</v>
      </c>
      <c r="AD104" s="134">
        <f>Z104/($Z$4)*100</f>
        <v>67.301285102332216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454</v>
      </c>
      <c r="X105" s="116">
        <v>441</v>
      </c>
      <c r="Y105" s="116">
        <v>442</v>
      </c>
      <c r="Z105" s="116">
        <v>475</v>
      </c>
      <c r="AB105" s="113" t="str">
        <f>TEXT(Z105,"###,###")</f>
        <v>475</v>
      </c>
      <c r="AD105" s="134">
        <f>Z105/($Z$4)*100</f>
        <v>22.608281770585435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1667</v>
      </c>
      <c r="X106" s="124">
        <v>1810</v>
      </c>
      <c r="Y106" s="124">
        <v>1874</v>
      </c>
      <c r="Z106" s="124">
        <v>1889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353</v>
      </c>
      <c r="X108" s="116">
        <v>439</v>
      </c>
      <c r="Y108" s="116">
        <v>493</v>
      </c>
      <c r="Z108" s="116">
        <v>476</v>
      </c>
      <c r="AB108" s="113" t="str">
        <f>TEXT(Z108,"###,###")</f>
        <v>476</v>
      </c>
      <c r="AD108" s="134">
        <f>Z108/($Z$4)*100</f>
        <v>22.655878153260353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285</v>
      </c>
      <c r="X109" s="116">
        <v>312</v>
      </c>
      <c r="Y109" s="116">
        <v>336</v>
      </c>
      <c r="Z109" s="116">
        <v>288</v>
      </c>
      <c r="AB109" s="113" t="str">
        <f>TEXT(Z109,"###,###")</f>
        <v>288</v>
      </c>
      <c r="AD109" s="134">
        <f>Z109/($Z$4)*100</f>
        <v>13.707758210376012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379</v>
      </c>
      <c r="X110" s="116">
        <v>400</v>
      </c>
      <c r="Y110" s="116">
        <v>419</v>
      </c>
      <c r="Z110" s="116">
        <v>450</v>
      </c>
      <c r="AB110" s="113" t="str">
        <f>TEXT(Z110,"###,###")</f>
        <v>450</v>
      </c>
      <c r="AD110" s="134">
        <f>Z110/($Z$4)*100</f>
        <v>21.418372203712519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647</v>
      </c>
      <c r="X111" s="116">
        <v>659</v>
      </c>
      <c r="Y111" s="116">
        <v>635</v>
      </c>
      <c r="Z111" s="116">
        <v>676</v>
      </c>
      <c r="AB111" s="113" t="str">
        <f>TEXT(Z111,"###,###")</f>
        <v>676</v>
      </c>
      <c r="AD111" s="134">
        <f>Z111/($Z$4)*100</f>
        <v>32.175154688243694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1944</v>
      </c>
      <c r="X112" s="116">
        <v>2037</v>
      </c>
      <c r="Y112" s="116">
        <v>2129</v>
      </c>
      <c r="Z112" s="116">
        <v>2102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46.46</v>
      </c>
      <c r="W118" s="135">
        <v>48.9</v>
      </c>
      <c r="X118" s="135">
        <v>48.42</v>
      </c>
      <c r="Y118" s="135">
        <v>48.74</v>
      </c>
      <c r="Z118" s="135">
        <v>48.81</v>
      </c>
      <c r="AB118" s="113" t="str">
        <f>TEXT(Z118,"##.0")</f>
        <v>48.8</v>
      </c>
    </row>
    <row r="120" spans="19:32" x14ac:dyDescent="0.25">
      <c r="S120" s="105" t="s">
        <v>104</v>
      </c>
      <c r="T120" s="116"/>
      <c r="U120" s="116"/>
      <c r="V120" s="116">
        <v>1168</v>
      </c>
      <c r="W120" s="116">
        <v>1145</v>
      </c>
      <c r="X120" s="116">
        <v>1149</v>
      </c>
      <c r="Y120" s="116">
        <v>1153</v>
      </c>
      <c r="Z120" s="116">
        <v>1160</v>
      </c>
      <c r="AB120" s="113" t="str">
        <f>TEXT(Z120,"###,###")</f>
        <v>1,160</v>
      </c>
    </row>
    <row r="121" spans="19:32" x14ac:dyDescent="0.25">
      <c r="S121" s="105" t="s">
        <v>105</v>
      </c>
      <c r="T121" s="116"/>
      <c r="U121" s="116"/>
      <c r="V121" s="116">
        <v>197</v>
      </c>
      <c r="W121" s="116">
        <v>193</v>
      </c>
      <c r="X121" s="116">
        <v>188</v>
      </c>
      <c r="Y121" s="116">
        <v>192</v>
      </c>
      <c r="Z121" s="116">
        <v>198</v>
      </c>
      <c r="AB121" s="113" t="str">
        <f>TEXT(Z121,"###,###")</f>
        <v>198</v>
      </c>
    </row>
    <row r="122" spans="19:32" x14ac:dyDescent="0.25">
      <c r="S122" s="105" t="s">
        <v>106</v>
      </c>
      <c r="T122" s="116"/>
      <c r="U122" s="116"/>
      <c r="V122" s="116">
        <v>120</v>
      </c>
      <c r="W122" s="116">
        <v>120</v>
      </c>
      <c r="X122" s="116">
        <v>114</v>
      </c>
      <c r="Y122" s="116">
        <v>147</v>
      </c>
      <c r="Z122" s="116">
        <v>143</v>
      </c>
      <c r="AB122" s="113" t="str">
        <f>TEXT(Z122,"###,###")</f>
        <v>143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1288</v>
      </c>
      <c r="W124" s="116">
        <v>1265</v>
      </c>
      <c r="X124" s="116">
        <v>1263</v>
      </c>
      <c r="Y124" s="116">
        <v>1300</v>
      </c>
      <c r="Z124" s="116">
        <v>1303</v>
      </c>
      <c r="AB124" s="113" t="str">
        <f>TEXT(Z124,"###,###")</f>
        <v>1,303</v>
      </c>
      <c r="AD124" s="131">
        <f>Z124/$Z$7*100</f>
        <v>86.693280106453756</v>
      </c>
    </row>
    <row r="125" spans="19:32" x14ac:dyDescent="0.25">
      <c r="S125" s="105" t="s">
        <v>108</v>
      </c>
      <c r="T125" s="116"/>
      <c r="U125" s="116"/>
      <c r="V125" s="116">
        <v>317</v>
      </c>
      <c r="W125" s="116">
        <v>313</v>
      </c>
      <c r="X125" s="116">
        <v>302</v>
      </c>
      <c r="Y125" s="116">
        <v>339</v>
      </c>
      <c r="Z125" s="116">
        <v>341</v>
      </c>
      <c r="AB125" s="113" t="str">
        <f>TEXT(Z125,"###,###")</f>
        <v>341</v>
      </c>
      <c r="AD125" s="131">
        <f>Z125/$Z$7*100</f>
        <v>22.687957418496339</v>
      </c>
    </row>
    <row r="127" spans="19:32" x14ac:dyDescent="0.25">
      <c r="S127" s="105" t="s">
        <v>109</v>
      </c>
      <c r="T127" s="116"/>
      <c r="U127" s="116"/>
      <c r="V127" s="116">
        <v>704</v>
      </c>
      <c r="W127" s="116">
        <v>692</v>
      </c>
      <c r="X127" s="116">
        <v>700</v>
      </c>
      <c r="Y127" s="116">
        <v>719</v>
      </c>
      <c r="Z127" s="116">
        <v>742</v>
      </c>
      <c r="AB127" s="113" t="str">
        <f>TEXT(Z127,"###,###")</f>
        <v>742</v>
      </c>
      <c r="AD127" s="131">
        <f>Z127/$Z$7*100</f>
        <v>49.367930805056552</v>
      </c>
    </row>
    <row r="128" spans="19:32" x14ac:dyDescent="0.25">
      <c r="S128" s="105" t="s">
        <v>110</v>
      </c>
      <c r="T128" s="116"/>
      <c r="U128" s="116"/>
      <c r="V128" s="116">
        <v>785</v>
      </c>
      <c r="W128" s="116">
        <v>768</v>
      </c>
      <c r="X128" s="116">
        <v>751</v>
      </c>
      <c r="Y128" s="116">
        <v>780</v>
      </c>
      <c r="Z128" s="116">
        <v>759</v>
      </c>
      <c r="AB128" s="113" t="str">
        <f>TEXT(Z128,"###,###")</f>
        <v>759</v>
      </c>
      <c r="AD128" s="131">
        <f>Z128/$Z$7*100</f>
        <v>50.499001996007983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51B5E9B-DE7A-4E0E-83DA-891E905669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51E501B0-FF25-46E1-B490-BE2091793A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E9C20E5F-0F1E-49BB-9D10-8ED0B6F449A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E66374D3-FA9B-431D-A2B8-3CD47C0F41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DFD6F-E751-4279-94F6-89A58EB25871}">
  <sheetPr codeName="Sheet12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South Gippsland</v>
      </c>
      <c r="T1" s="103"/>
      <c r="U1" s="103"/>
      <c r="V1" s="103"/>
      <c r="W1" s="103"/>
      <c r="X1" s="103"/>
      <c r="Y1" s="104" t="str">
        <f>Y3</f>
        <v>8.62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177</v>
      </c>
      <c r="Y3" s="109" t="s">
        <v>266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8.62 South Gippsland,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20086</v>
      </c>
      <c r="W4" s="112">
        <v>19883</v>
      </c>
      <c r="X4" s="112">
        <v>20782</v>
      </c>
      <c r="Y4" s="112">
        <v>22183</v>
      </c>
      <c r="Z4" s="112">
        <v>22601</v>
      </c>
      <c r="AB4" s="113" t="str">
        <f>TEXT(Z4,"###,###")</f>
        <v>22,601</v>
      </c>
      <c r="AD4" s="114">
        <f>Z4/Y4-1</f>
        <v>1.8843258350989434E-2</v>
      </c>
      <c r="AF4" s="114">
        <f>Z4/V4-1</f>
        <v>0.1252115901623021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10090</v>
      </c>
      <c r="W5" s="112">
        <v>10004</v>
      </c>
      <c r="X5" s="112">
        <v>10406</v>
      </c>
      <c r="Y5" s="112">
        <v>11286</v>
      </c>
      <c r="Z5" s="112">
        <v>11093</v>
      </c>
      <c r="AB5" s="113" t="str">
        <f>TEXT(Z5,"###,###")</f>
        <v>11,093</v>
      </c>
      <c r="AD5" s="114">
        <f t="shared" ref="AD5:AD9" si="0">Z5/Y5-1</f>
        <v>-1.7100832890306616E-2</v>
      </c>
      <c r="AF5" s="114">
        <f t="shared" ref="AF5:AF9" si="1">Z5/V5-1</f>
        <v>9.9405351833498523E-2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9999</v>
      </c>
      <c r="W6" s="112">
        <v>9878</v>
      </c>
      <c r="X6" s="112">
        <v>10376</v>
      </c>
      <c r="Y6" s="112">
        <v>10897</v>
      </c>
      <c r="Z6" s="112">
        <v>11503</v>
      </c>
      <c r="AB6" s="113" t="str">
        <f>TEXT(Z6,"###,###")</f>
        <v>11,503</v>
      </c>
      <c r="AD6" s="114">
        <f t="shared" si="0"/>
        <v>5.5611636230155082E-2</v>
      </c>
      <c r="AF6" s="114">
        <f t="shared" si="1"/>
        <v>0.1504150415041503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14411</v>
      </c>
      <c r="W7" s="112">
        <v>14368</v>
      </c>
      <c r="X7" s="112">
        <v>14892</v>
      </c>
      <c r="Y7" s="112">
        <v>15747</v>
      </c>
      <c r="Z7" s="112">
        <v>15713</v>
      </c>
      <c r="AB7" s="113" t="str">
        <f>TEXT(Z7,"###,###")</f>
        <v>15,713</v>
      </c>
      <c r="AD7" s="114">
        <f t="shared" si="0"/>
        <v>-2.1591414237632778E-3</v>
      </c>
      <c r="AF7" s="114">
        <f t="shared" si="1"/>
        <v>9.0347651099854209E-2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22,601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15,713</v>
      </c>
      <c r="P8" s="71"/>
      <c r="S8" s="111" t="s">
        <v>87</v>
      </c>
      <c r="T8" s="112"/>
      <c r="U8" s="112"/>
      <c r="V8" s="112">
        <v>33264</v>
      </c>
      <c r="W8" s="112">
        <v>34543</v>
      </c>
      <c r="X8" s="112">
        <v>34869.550000000003</v>
      </c>
      <c r="Y8" s="112">
        <v>37434.67</v>
      </c>
      <c r="Z8" s="112">
        <v>35575</v>
      </c>
      <c r="AB8" s="113" t="str">
        <f>TEXT(Z8,"$###,###")</f>
        <v>$35,575</v>
      </c>
      <c r="AD8" s="114">
        <f t="shared" si="0"/>
        <v>-4.9677745255935157E-2</v>
      </c>
      <c r="AF8" s="114">
        <f t="shared" si="1"/>
        <v>6.9474506974507078E-2</v>
      </c>
    </row>
    <row r="9" spans="1:32" x14ac:dyDescent="0.25">
      <c r="A9" s="32" t="s">
        <v>15</v>
      </c>
      <c r="B9" s="75"/>
      <c r="C9" s="76"/>
      <c r="D9" s="77">
        <f>AD104</f>
        <v>65.837794787841247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51.263285177878195</v>
      </c>
      <c r="P9" s="78" t="s">
        <v>88</v>
      </c>
      <c r="S9" s="111" t="s">
        <v>7</v>
      </c>
      <c r="T9" s="112"/>
      <c r="U9" s="112"/>
      <c r="V9" s="112">
        <v>617769863</v>
      </c>
      <c r="W9" s="112">
        <v>617387548</v>
      </c>
      <c r="X9" s="112">
        <v>650947406</v>
      </c>
      <c r="Y9" s="112">
        <v>714224169</v>
      </c>
      <c r="Z9" s="112">
        <v>737330586</v>
      </c>
      <c r="AB9" s="113" t="str">
        <f>TEXT(Z9/1000000,"$#,###.0")&amp;" mil"</f>
        <v>$737.3 mil</v>
      </c>
      <c r="AD9" s="114">
        <f t="shared" si="0"/>
        <v>3.2351771338614554E-2</v>
      </c>
      <c r="AF9" s="114">
        <f t="shared" si="1"/>
        <v>0.1935360239481283</v>
      </c>
    </row>
    <row r="10" spans="1:32" x14ac:dyDescent="0.25">
      <c r="A10" s="32" t="s">
        <v>18</v>
      </c>
      <c r="B10" s="75"/>
      <c r="C10" s="76"/>
      <c r="D10" s="77">
        <f>AD105</f>
        <v>18.008052741029157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48.768535607458787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81.677591802965694</v>
      </c>
      <c r="P11" s="78" t="s">
        <v>88</v>
      </c>
      <c r="S11" s="111" t="s">
        <v>30</v>
      </c>
      <c r="T11" s="116"/>
      <c r="U11" s="116"/>
      <c r="V11" s="116">
        <v>15509</v>
      </c>
      <c r="W11" s="116">
        <v>15376</v>
      </c>
      <c r="X11" s="116">
        <v>16104</v>
      </c>
      <c r="Y11" s="116">
        <v>17166</v>
      </c>
      <c r="Z11" s="116">
        <v>17729</v>
      </c>
    </row>
    <row r="12" spans="1:32" ht="28.5" customHeight="1" x14ac:dyDescent="0.25">
      <c r="A12" s="32" t="s">
        <v>20</v>
      </c>
      <c r="B12" s="76"/>
      <c r="C12" s="76"/>
      <c r="D12" s="77">
        <f>AD108</f>
        <v>20.123003406928895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30.974352447018394</v>
      </c>
      <c r="P12" s="78" t="s">
        <v>88</v>
      </c>
      <c r="S12" s="111" t="s">
        <v>31</v>
      </c>
      <c r="T12" s="116"/>
      <c r="U12" s="116"/>
      <c r="V12" s="116">
        <v>4578</v>
      </c>
      <c r="W12" s="116">
        <v>4507</v>
      </c>
      <c r="X12" s="116">
        <v>4678</v>
      </c>
      <c r="Y12" s="116">
        <v>5016</v>
      </c>
      <c r="Z12" s="116">
        <v>4874</v>
      </c>
    </row>
    <row r="13" spans="1:32" ht="15" customHeight="1" x14ac:dyDescent="0.25">
      <c r="A13" s="32" t="s">
        <v>21</v>
      </c>
      <c r="B13" s="76"/>
      <c r="C13" s="76"/>
      <c r="D13" s="77">
        <f>AD109</f>
        <v>15.724967921773372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44.9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18.848723507809389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16.618929412513523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29.135878943409583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83.381070587486477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1743</v>
      </c>
      <c r="Z15" s="116">
        <v>1862</v>
      </c>
      <c r="AB15" s="121">
        <f t="shared" ref="AB15:AB34" si="2">IF(Z15="np",0,Z15/$Z$34)</f>
        <v>8.2396672271882465E-2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122</v>
      </c>
      <c r="Z16" s="116">
        <v>114</v>
      </c>
      <c r="AB16" s="121">
        <f t="shared" si="2"/>
        <v>5.0446942207274977E-3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1871</v>
      </c>
      <c r="Z17" s="116">
        <v>1522</v>
      </c>
      <c r="AB17" s="121">
        <f t="shared" si="2"/>
        <v>6.7351093017081157E-2</v>
      </c>
    </row>
    <row r="18" spans="1:28" x14ac:dyDescent="0.25">
      <c r="A18" s="67" t="str">
        <f>$S$1&amp;" ("&amp;$V$2&amp;" to "&amp;$Z$2&amp;")"</f>
        <v>South Gippsland (2014-15 to 2018-19)</v>
      </c>
      <c r="B18" s="67"/>
      <c r="C18" s="67"/>
      <c r="D18" s="67"/>
      <c r="E18" s="67"/>
      <c r="F18" s="67"/>
      <c r="G18" s="67" t="str">
        <f>$S$1&amp;" ("&amp;$V$2&amp;" to "&amp;$Z$2&amp;")"</f>
        <v>South Gippsland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232</v>
      </c>
      <c r="Z18" s="116">
        <v>225</v>
      </c>
      <c r="AB18" s="121">
        <f t="shared" si="2"/>
        <v>9.9566333303832202E-3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1784</v>
      </c>
      <c r="Z19" s="116">
        <v>1818</v>
      </c>
      <c r="AB19" s="121">
        <f t="shared" si="2"/>
        <v>8.0449597309496412E-2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658</v>
      </c>
      <c r="Z20" s="116">
        <v>673</v>
      </c>
      <c r="AB20" s="121">
        <f t="shared" si="2"/>
        <v>2.9781396583768476E-2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1803</v>
      </c>
      <c r="Z21" s="116">
        <v>1823</v>
      </c>
      <c r="AB21" s="121">
        <f t="shared" si="2"/>
        <v>8.0670855827949375E-2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1188</v>
      </c>
      <c r="Z22" s="116">
        <v>1181</v>
      </c>
      <c r="AB22" s="121">
        <f t="shared" si="2"/>
        <v>5.2261262058589254E-2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766</v>
      </c>
      <c r="Z23" s="116">
        <v>693</v>
      </c>
      <c r="AB23" s="121">
        <f t="shared" si="2"/>
        <v>3.0666430657580318E-2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137</v>
      </c>
      <c r="Z24" s="116">
        <v>154</v>
      </c>
      <c r="AB24" s="121">
        <f t="shared" si="2"/>
        <v>6.8147623683511814E-3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622</v>
      </c>
      <c r="Z25" s="116">
        <v>603</v>
      </c>
      <c r="AB25" s="121">
        <f t="shared" si="2"/>
        <v>2.6683777325427028E-2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316</v>
      </c>
      <c r="Z26" s="116">
        <v>330</v>
      </c>
      <c r="AB26" s="121">
        <f t="shared" si="2"/>
        <v>1.4603062217895389E-2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926</v>
      </c>
      <c r="Z27" s="116">
        <v>986</v>
      </c>
      <c r="AB27" s="121">
        <f t="shared" si="2"/>
        <v>4.3632179838923799E-2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1202</v>
      </c>
      <c r="Z28" s="116">
        <v>1504</v>
      </c>
      <c r="AB28" s="121">
        <f t="shared" si="2"/>
        <v>6.6554562350650506E-2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818</v>
      </c>
      <c r="Z29" s="116">
        <v>1747</v>
      </c>
      <c r="AB29" s="121">
        <f t="shared" si="2"/>
        <v>7.7307726347464384E-2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1715</v>
      </c>
      <c r="Z30" s="116">
        <v>1185</v>
      </c>
      <c r="AB30" s="121">
        <f t="shared" si="2"/>
        <v>5.2438268873351623E-2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2251</v>
      </c>
      <c r="Z31" s="116">
        <v>2510</v>
      </c>
      <c r="AB31" s="121">
        <f t="shared" si="2"/>
        <v>0.11107177626338614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417</v>
      </c>
      <c r="Z32" s="116">
        <v>444</v>
      </c>
      <c r="AB32" s="121">
        <f t="shared" si="2"/>
        <v>1.9647756438622887E-2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759</v>
      </c>
      <c r="Z33" s="116">
        <v>768</v>
      </c>
      <c r="AB33" s="121">
        <f t="shared" si="2"/>
        <v>3.3985308434374722E-2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22183</v>
      </c>
      <c r="Z34" s="124">
        <v>22598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13100</v>
      </c>
      <c r="AB37" s="136">
        <f>Z37/Z40*100</f>
        <v>83.381070587486477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2611</v>
      </c>
      <c r="AB38" s="136">
        <f>Z38/Z40*100</f>
        <v>16.618929412513523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15711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6</v>
      </c>
      <c r="Y44" s="116">
        <v>2</v>
      </c>
      <c r="Z44" s="116">
        <v>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212</v>
      </c>
      <c r="X45" s="116">
        <v>223</v>
      </c>
      <c r="Y45" s="116">
        <v>227</v>
      </c>
      <c r="Z45" s="116">
        <v>255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582</v>
      </c>
      <c r="X46" s="116">
        <v>575</v>
      </c>
      <c r="Y46" s="116">
        <v>608</v>
      </c>
      <c r="Z46" s="116">
        <v>648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827</v>
      </c>
      <c r="X47" s="116">
        <v>802</v>
      </c>
      <c r="Y47" s="116">
        <v>915</v>
      </c>
      <c r="Z47" s="116">
        <v>861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943</v>
      </c>
      <c r="X48" s="116">
        <v>970</v>
      </c>
      <c r="Y48" s="116">
        <v>940</v>
      </c>
      <c r="Z48" s="116">
        <v>975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South Gippsland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782</v>
      </c>
      <c r="X49" s="116">
        <v>867</v>
      </c>
      <c r="Y49" s="116">
        <v>1015</v>
      </c>
      <c r="Z49" s="116">
        <v>1015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842</v>
      </c>
      <c r="X50" s="116">
        <v>826</v>
      </c>
      <c r="Y50" s="116">
        <v>907</v>
      </c>
      <c r="Z50" s="116">
        <v>890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962</v>
      </c>
      <c r="X51" s="116">
        <v>917</v>
      </c>
      <c r="Y51" s="116">
        <v>958</v>
      </c>
      <c r="Z51" s="116">
        <v>946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1036</v>
      </c>
      <c r="X52" s="116">
        <v>1094</v>
      </c>
      <c r="Y52" s="116">
        <v>1123</v>
      </c>
      <c r="Z52" s="116">
        <v>1077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1020</v>
      </c>
      <c r="X53" s="116">
        <v>1050</v>
      </c>
      <c r="Y53" s="116">
        <v>1182</v>
      </c>
      <c r="Z53" s="116">
        <v>1075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972</v>
      </c>
      <c r="X54" s="116">
        <v>1078</v>
      </c>
      <c r="Y54" s="116">
        <v>1186</v>
      </c>
      <c r="Z54" s="116">
        <v>1145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849</v>
      </c>
      <c r="X55" s="116">
        <v>890</v>
      </c>
      <c r="Y55" s="116">
        <v>1019</v>
      </c>
      <c r="Z55" s="116">
        <v>1006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535</v>
      </c>
      <c r="X56" s="116">
        <v>596</v>
      </c>
      <c r="Y56" s="116">
        <v>622</v>
      </c>
      <c r="Z56" s="116">
        <v>650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224</v>
      </c>
      <c r="X57" s="116">
        <v>292</v>
      </c>
      <c r="Y57" s="116">
        <v>316</v>
      </c>
      <c r="Z57" s="116">
        <v>313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116</v>
      </c>
      <c r="X58" s="116">
        <v>117</v>
      </c>
      <c r="Y58" s="116">
        <v>132</v>
      </c>
      <c r="Z58" s="116">
        <v>121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59</v>
      </c>
      <c r="X59" s="116">
        <v>60</v>
      </c>
      <c r="Y59" s="116">
        <v>81</v>
      </c>
      <c r="Z59" s="116">
        <v>85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45</v>
      </c>
      <c r="X60" s="116">
        <v>46</v>
      </c>
      <c r="Y60" s="116">
        <v>54</v>
      </c>
      <c r="Z60" s="116">
        <v>44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10004</v>
      </c>
      <c r="X61" s="116">
        <v>10406</v>
      </c>
      <c r="Y61" s="116">
        <v>11286</v>
      </c>
      <c r="Z61" s="116">
        <v>11098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9</v>
      </c>
      <c r="X63" s="116">
        <v>10</v>
      </c>
      <c r="Y63" s="116">
        <v>12</v>
      </c>
      <c r="Z63" s="116">
        <v>14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South Gippsland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230</v>
      </c>
      <c r="X64" s="116">
        <v>209</v>
      </c>
      <c r="Y64" s="116">
        <v>224</v>
      </c>
      <c r="Z64" s="116">
        <v>298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554</v>
      </c>
      <c r="X65" s="116">
        <v>614</v>
      </c>
      <c r="Y65" s="116">
        <v>650</v>
      </c>
      <c r="Z65" s="116">
        <v>620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845</v>
      </c>
      <c r="X66" s="116">
        <v>815</v>
      </c>
      <c r="Y66" s="116">
        <v>841</v>
      </c>
      <c r="Z66" s="116">
        <v>915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852</v>
      </c>
      <c r="X67" s="116">
        <v>900</v>
      </c>
      <c r="Y67" s="116">
        <v>973</v>
      </c>
      <c r="Z67" s="116">
        <v>1076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786</v>
      </c>
      <c r="X68" s="116">
        <v>827</v>
      </c>
      <c r="Y68" s="116">
        <v>867</v>
      </c>
      <c r="Z68" s="116">
        <v>899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705</v>
      </c>
      <c r="X69" s="116">
        <v>790</v>
      </c>
      <c r="Y69" s="116">
        <v>848</v>
      </c>
      <c r="Z69" s="116">
        <v>943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1027</v>
      </c>
      <c r="X70" s="116">
        <v>984</v>
      </c>
      <c r="Y70" s="116">
        <v>923</v>
      </c>
      <c r="Z70" s="116">
        <v>977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1109</v>
      </c>
      <c r="X71" s="116">
        <v>1240</v>
      </c>
      <c r="Y71" s="116">
        <v>1309</v>
      </c>
      <c r="Z71" s="116">
        <v>1296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1070</v>
      </c>
      <c r="X72" s="116">
        <v>1096</v>
      </c>
      <c r="Y72" s="116">
        <v>1136</v>
      </c>
      <c r="Z72" s="116">
        <v>1249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1127</v>
      </c>
      <c r="X73" s="116">
        <v>1170</v>
      </c>
      <c r="Y73" s="116">
        <v>1222</v>
      </c>
      <c r="Z73" s="116">
        <v>1236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819</v>
      </c>
      <c r="X74" s="116">
        <v>899</v>
      </c>
      <c r="Y74" s="116">
        <v>935</v>
      </c>
      <c r="Z74" s="116">
        <v>1020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397</v>
      </c>
      <c r="X75" s="116">
        <v>451</v>
      </c>
      <c r="Y75" s="116">
        <v>505</v>
      </c>
      <c r="Z75" s="116">
        <v>536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166</v>
      </c>
      <c r="X76" s="116">
        <v>183</v>
      </c>
      <c r="Y76" s="116">
        <v>225</v>
      </c>
      <c r="Z76" s="116">
        <v>219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94</v>
      </c>
      <c r="X77" s="116">
        <v>93</v>
      </c>
      <c r="Y77" s="116">
        <v>118</v>
      </c>
      <c r="Z77" s="116">
        <v>112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51</v>
      </c>
      <c r="X78" s="116">
        <v>59</v>
      </c>
      <c r="Y78" s="116">
        <v>64</v>
      </c>
      <c r="Z78" s="116">
        <v>59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42</v>
      </c>
      <c r="X79" s="116">
        <v>39</v>
      </c>
      <c r="Y79" s="116">
        <v>55</v>
      </c>
      <c r="Z79" s="116">
        <v>39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9879</v>
      </c>
      <c r="X80" s="116">
        <v>10376</v>
      </c>
      <c r="Y80" s="116">
        <v>10897</v>
      </c>
      <c r="Z80" s="116">
        <v>11503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South Gippsland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660</v>
      </c>
      <c r="X83" s="116">
        <v>710</v>
      </c>
      <c r="Y83" s="116">
        <v>732</v>
      </c>
      <c r="Z83" s="116">
        <v>759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618</v>
      </c>
      <c r="X84" s="116">
        <v>630</v>
      </c>
      <c r="Y84" s="116">
        <v>664</v>
      </c>
      <c r="Z84" s="116">
        <v>684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22,601</v>
      </c>
      <c r="D85" s="100">
        <f t="shared" ref="D85:D90" si="4">AD4</f>
        <v>1.8843258350989434E-2</v>
      </c>
      <c r="E85" s="101">
        <f t="shared" ref="E85:E90" si="5">AD4</f>
        <v>1.8843258350989434E-2</v>
      </c>
      <c r="F85" s="100">
        <f t="shared" ref="F85:F90" si="6">AF4</f>
        <v>0.1252115901623021</v>
      </c>
      <c r="G85" s="101">
        <f t="shared" ref="G85:G90" si="7">AF4</f>
        <v>0.1252115901623021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1186</v>
      </c>
      <c r="X85" s="116">
        <v>1238</v>
      </c>
      <c r="Y85" s="116">
        <v>1371</v>
      </c>
      <c r="Z85" s="116">
        <v>1384</v>
      </c>
    </row>
    <row r="86" spans="1:30" ht="15" customHeight="1" x14ac:dyDescent="0.25">
      <c r="A86" s="102" t="s">
        <v>4</v>
      </c>
      <c r="B86" s="51"/>
      <c r="C86" s="61" t="str">
        <f t="shared" si="3"/>
        <v>11,093</v>
      </c>
      <c r="D86" s="100">
        <f t="shared" si="4"/>
        <v>-1.7100832890306616E-2</v>
      </c>
      <c r="E86" s="101">
        <f t="shared" si="5"/>
        <v>-1.7100832890306616E-2</v>
      </c>
      <c r="F86" s="100">
        <f t="shared" si="6"/>
        <v>9.9405351833498523E-2</v>
      </c>
      <c r="G86" s="101">
        <f t="shared" si="7"/>
        <v>9.9405351833498523E-2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272</v>
      </c>
      <c r="X86" s="116">
        <v>300</v>
      </c>
      <c r="Y86" s="116">
        <v>323</v>
      </c>
      <c r="Z86" s="116">
        <v>349</v>
      </c>
    </row>
    <row r="87" spans="1:30" ht="15" customHeight="1" x14ac:dyDescent="0.25">
      <c r="A87" s="102" t="s">
        <v>5</v>
      </c>
      <c r="B87" s="51"/>
      <c r="C87" s="61" t="str">
        <f t="shared" si="3"/>
        <v>11,503</v>
      </c>
      <c r="D87" s="100">
        <f t="shared" si="4"/>
        <v>5.5611636230155082E-2</v>
      </c>
      <c r="E87" s="101">
        <f t="shared" si="5"/>
        <v>5.5611636230155082E-2</v>
      </c>
      <c r="F87" s="100">
        <f t="shared" si="6"/>
        <v>0.1504150415041503</v>
      </c>
      <c r="G87" s="101">
        <f t="shared" si="7"/>
        <v>0.1504150415041503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198</v>
      </c>
      <c r="X87" s="116">
        <v>204</v>
      </c>
      <c r="Y87" s="116">
        <v>198</v>
      </c>
      <c r="Z87" s="116">
        <v>196</v>
      </c>
    </row>
    <row r="88" spans="1:30" ht="15" customHeight="1" x14ac:dyDescent="0.25">
      <c r="A88" s="51" t="s">
        <v>6</v>
      </c>
      <c r="B88" s="51"/>
      <c r="C88" s="61" t="str">
        <f t="shared" si="3"/>
        <v>15,713</v>
      </c>
      <c r="D88" s="100">
        <f t="shared" si="4"/>
        <v>-2.1591414237632778E-3</v>
      </c>
      <c r="E88" s="101">
        <f t="shared" si="5"/>
        <v>-2.1591414237632778E-3</v>
      </c>
      <c r="F88" s="100">
        <f t="shared" si="6"/>
        <v>9.0347651099854209E-2</v>
      </c>
      <c r="G88" s="101">
        <f t="shared" si="7"/>
        <v>9.0347651099854209E-2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338</v>
      </c>
      <c r="X88" s="116">
        <v>312</v>
      </c>
      <c r="Y88" s="116">
        <v>346</v>
      </c>
      <c r="Z88" s="116">
        <v>354</v>
      </c>
    </row>
    <row r="89" spans="1:30" ht="15" customHeight="1" x14ac:dyDescent="0.25">
      <c r="A89" s="51" t="s">
        <v>102</v>
      </c>
      <c r="B89" s="51"/>
      <c r="C89" s="61" t="str">
        <f t="shared" si="3"/>
        <v>$35,575</v>
      </c>
      <c r="D89" s="100">
        <f t="shared" si="4"/>
        <v>-4.9677745255935157E-2</v>
      </c>
      <c r="E89" s="101">
        <f t="shared" si="5"/>
        <v>-4.9677745255935157E-2</v>
      </c>
      <c r="F89" s="100">
        <f t="shared" si="6"/>
        <v>6.9474506974507078E-2</v>
      </c>
      <c r="G89" s="101">
        <f t="shared" si="7"/>
        <v>6.9474506974507078E-2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745</v>
      </c>
      <c r="X89" s="116">
        <v>773</v>
      </c>
      <c r="Y89" s="116">
        <v>814</v>
      </c>
      <c r="Z89" s="116">
        <v>794</v>
      </c>
    </row>
    <row r="90" spans="1:30" ht="15" customHeight="1" x14ac:dyDescent="0.25">
      <c r="A90" s="51" t="s">
        <v>7</v>
      </c>
      <c r="B90" s="51"/>
      <c r="C90" s="61" t="str">
        <f t="shared" si="3"/>
        <v>$737.3 mil</v>
      </c>
      <c r="D90" s="100">
        <f t="shared" si="4"/>
        <v>3.2351771338614554E-2</v>
      </c>
      <c r="E90" s="101">
        <f t="shared" si="5"/>
        <v>3.2351771338614554E-2</v>
      </c>
      <c r="F90" s="100">
        <f t="shared" si="6"/>
        <v>0.1935360239481283</v>
      </c>
      <c r="G90" s="101">
        <f t="shared" si="7"/>
        <v>0.1935360239481283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948</v>
      </c>
      <c r="X90" s="116">
        <v>970</v>
      </c>
      <c r="Y90" s="116">
        <v>1018</v>
      </c>
      <c r="Z90" s="116">
        <v>1034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7453</v>
      </c>
      <c r="X91" s="116">
        <v>7705</v>
      </c>
      <c r="Y91" s="116">
        <v>8160</v>
      </c>
      <c r="Z91" s="116">
        <v>8051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423</v>
      </c>
      <c r="X93" s="116">
        <v>481</v>
      </c>
      <c r="Y93" s="116">
        <v>544</v>
      </c>
      <c r="Z93" s="116">
        <v>555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1180</v>
      </c>
      <c r="X94" s="116">
        <v>1275</v>
      </c>
      <c r="Y94" s="116">
        <v>1352</v>
      </c>
      <c r="Z94" s="116">
        <v>1396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259</v>
      </c>
      <c r="X95" s="116">
        <v>259</v>
      </c>
      <c r="Y95" s="116">
        <v>288</v>
      </c>
      <c r="Z95" s="116">
        <v>309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864</v>
      </c>
      <c r="X96" s="116">
        <v>951</v>
      </c>
      <c r="Y96" s="116">
        <v>1036</v>
      </c>
      <c r="Z96" s="116">
        <v>1111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951</v>
      </c>
      <c r="X97" s="116">
        <v>978</v>
      </c>
      <c r="Y97" s="116">
        <v>1024</v>
      </c>
      <c r="Z97" s="116">
        <v>1047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734</v>
      </c>
      <c r="X98" s="116">
        <v>731</v>
      </c>
      <c r="Y98" s="116">
        <v>782</v>
      </c>
      <c r="Z98" s="116">
        <v>778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56</v>
      </c>
      <c r="X99" s="116">
        <v>57</v>
      </c>
      <c r="Y99" s="116">
        <v>55</v>
      </c>
      <c r="Z99" s="116">
        <v>48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556</v>
      </c>
      <c r="X100" s="116">
        <v>569</v>
      </c>
      <c r="Y100" s="116">
        <v>589</v>
      </c>
      <c r="Z100" s="116">
        <v>569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6912</v>
      </c>
      <c r="X101" s="116">
        <v>7187</v>
      </c>
      <c r="Y101" s="116">
        <v>7585</v>
      </c>
      <c r="Z101" s="116">
        <v>7665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12535</v>
      </c>
      <c r="X104" s="116">
        <v>13542</v>
      </c>
      <c r="Y104" s="116">
        <v>14644</v>
      </c>
      <c r="Z104" s="116">
        <v>14880</v>
      </c>
      <c r="AB104" s="113" t="str">
        <f>TEXT(Z104,"###,###")</f>
        <v>14,880</v>
      </c>
      <c r="AD104" s="134">
        <f>Z104/($Z$4)*100</f>
        <v>65.837794787841247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3422</v>
      </c>
      <c r="X105" s="116">
        <v>3639</v>
      </c>
      <c r="Y105" s="116">
        <v>3586</v>
      </c>
      <c r="Z105" s="116">
        <v>4070</v>
      </c>
      <c r="AB105" s="113" t="str">
        <f>TEXT(Z105,"###,###")</f>
        <v>4,070</v>
      </c>
      <c r="AD105" s="134">
        <f>Z105/($Z$4)*100</f>
        <v>18.008052741029157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15957</v>
      </c>
      <c r="X106" s="124">
        <v>17181</v>
      </c>
      <c r="Y106" s="124">
        <v>18230</v>
      </c>
      <c r="Z106" s="124">
        <v>18950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3584</v>
      </c>
      <c r="X108" s="116">
        <v>4088</v>
      </c>
      <c r="Y108" s="116">
        <v>4590</v>
      </c>
      <c r="Z108" s="116">
        <v>4548</v>
      </c>
      <c r="AB108" s="113" t="str">
        <f>TEXT(Z108,"###,###")</f>
        <v>4,548</v>
      </c>
      <c r="AD108" s="134">
        <f>Z108/($Z$4)*100</f>
        <v>20.123003406928895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3023</v>
      </c>
      <c r="X109" s="116">
        <v>3213</v>
      </c>
      <c r="Y109" s="116">
        <v>3407</v>
      </c>
      <c r="Z109" s="116">
        <v>3554</v>
      </c>
      <c r="AB109" s="113" t="str">
        <f>TEXT(Z109,"###,###")</f>
        <v>3,554</v>
      </c>
      <c r="AD109" s="134">
        <f>Z109/($Z$4)*100</f>
        <v>15.724967921773372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3827</v>
      </c>
      <c r="X110" s="116">
        <v>4190</v>
      </c>
      <c r="Y110" s="116">
        <v>4150</v>
      </c>
      <c r="Z110" s="116">
        <v>4260</v>
      </c>
      <c r="AB110" s="113" t="str">
        <f>TEXT(Z110,"###,###")</f>
        <v>4,260</v>
      </c>
      <c r="AD110" s="134">
        <f>Z110/($Z$4)*100</f>
        <v>18.848723507809389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5524</v>
      </c>
      <c r="X111" s="116">
        <v>5690</v>
      </c>
      <c r="Y111" s="116">
        <v>6078</v>
      </c>
      <c r="Z111" s="116">
        <v>6585</v>
      </c>
      <c r="AB111" s="113" t="str">
        <f>TEXT(Z111,"###,###")</f>
        <v>6,585</v>
      </c>
      <c r="AD111" s="134">
        <f>Z111/($Z$4)*100</f>
        <v>29.135878943409583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19883</v>
      </c>
      <c r="X112" s="116">
        <v>20782</v>
      </c>
      <c r="Y112" s="116">
        <v>22183</v>
      </c>
      <c r="Z112" s="116">
        <v>22599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43.46</v>
      </c>
      <c r="W118" s="135">
        <v>46.5</v>
      </c>
      <c r="X118" s="135">
        <v>44.91</v>
      </c>
      <c r="Y118" s="135">
        <v>45.12</v>
      </c>
      <c r="Z118" s="135">
        <v>44.89</v>
      </c>
      <c r="AB118" s="113" t="str">
        <f>TEXT(Z118,"##.0")</f>
        <v>44.9</v>
      </c>
    </row>
    <row r="120" spans="19:32" x14ac:dyDescent="0.25">
      <c r="S120" s="105" t="s">
        <v>104</v>
      </c>
      <c r="T120" s="116"/>
      <c r="U120" s="116"/>
      <c r="V120" s="116">
        <v>9832</v>
      </c>
      <c r="W120" s="116">
        <v>9861</v>
      </c>
      <c r="X120" s="116">
        <v>10214</v>
      </c>
      <c r="Y120" s="116">
        <v>10730</v>
      </c>
      <c r="Z120" s="116">
        <v>10842</v>
      </c>
      <c r="AB120" s="113" t="str">
        <f>TEXT(Z120,"###,###")</f>
        <v>10,842</v>
      </c>
    </row>
    <row r="121" spans="19:32" x14ac:dyDescent="0.25">
      <c r="S121" s="105" t="s">
        <v>105</v>
      </c>
      <c r="T121" s="116"/>
      <c r="U121" s="116"/>
      <c r="V121" s="116">
        <v>2866</v>
      </c>
      <c r="W121" s="116">
        <v>2808</v>
      </c>
      <c r="X121" s="116">
        <v>2902</v>
      </c>
      <c r="Y121" s="116">
        <v>3133</v>
      </c>
      <c r="Z121" s="116">
        <v>2875</v>
      </c>
      <c r="AB121" s="113" t="str">
        <f>TEXT(Z121,"###,###")</f>
        <v>2,875</v>
      </c>
    </row>
    <row r="122" spans="19:32" x14ac:dyDescent="0.25">
      <c r="S122" s="105" t="s">
        <v>106</v>
      </c>
      <c r="T122" s="116"/>
      <c r="U122" s="116"/>
      <c r="V122" s="116">
        <v>1710</v>
      </c>
      <c r="W122" s="116">
        <v>1700</v>
      </c>
      <c r="X122" s="116">
        <v>1776</v>
      </c>
      <c r="Y122" s="116">
        <v>1885</v>
      </c>
      <c r="Z122" s="116">
        <v>1992</v>
      </c>
      <c r="AB122" s="113" t="str">
        <f>TEXT(Z122,"###,###")</f>
        <v>1,992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11542</v>
      </c>
      <c r="W124" s="116">
        <v>11561</v>
      </c>
      <c r="X124" s="116">
        <v>11990</v>
      </c>
      <c r="Y124" s="116">
        <v>12615</v>
      </c>
      <c r="Z124" s="116">
        <v>12834</v>
      </c>
      <c r="AB124" s="113" t="str">
        <f>TEXT(Z124,"###,###")</f>
        <v>12,834</v>
      </c>
      <c r="AD124" s="131">
        <f>Z124/$Z$7*100</f>
        <v>81.677591802965694</v>
      </c>
    </row>
    <row r="125" spans="19:32" x14ac:dyDescent="0.25">
      <c r="S125" s="105" t="s">
        <v>108</v>
      </c>
      <c r="T125" s="116"/>
      <c r="U125" s="116"/>
      <c r="V125" s="116">
        <v>4576</v>
      </c>
      <c r="W125" s="116">
        <v>4508</v>
      </c>
      <c r="X125" s="116">
        <v>4678</v>
      </c>
      <c r="Y125" s="116">
        <v>5018</v>
      </c>
      <c r="Z125" s="116">
        <v>4867</v>
      </c>
      <c r="AB125" s="113" t="str">
        <f>TEXT(Z125,"###,###")</f>
        <v>4,867</v>
      </c>
      <c r="AD125" s="131">
        <f>Z125/$Z$7*100</f>
        <v>30.974352447018394</v>
      </c>
    </row>
    <row r="127" spans="19:32" x14ac:dyDescent="0.25">
      <c r="S127" s="105" t="s">
        <v>109</v>
      </c>
      <c r="T127" s="116"/>
      <c r="U127" s="116"/>
      <c r="V127" s="116">
        <v>7482</v>
      </c>
      <c r="W127" s="116">
        <v>7455</v>
      </c>
      <c r="X127" s="116">
        <v>7705</v>
      </c>
      <c r="Y127" s="116">
        <v>8161</v>
      </c>
      <c r="Z127" s="116">
        <v>8055</v>
      </c>
      <c r="AB127" s="113" t="str">
        <f>TEXT(Z127,"###,###")</f>
        <v>8,055</v>
      </c>
      <c r="AD127" s="131">
        <f>Z127/$Z$7*100</f>
        <v>51.263285177878195</v>
      </c>
    </row>
    <row r="128" spans="19:32" x14ac:dyDescent="0.25">
      <c r="S128" s="105" t="s">
        <v>110</v>
      </c>
      <c r="T128" s="116"/>
      <c r="U128" s="116"/>
      <c r="V128" s="116">
        <v>6932</v>
      </c>
      <c r="W128" s="116">
        <v>6914</v>
      </c>
      <c r="X128" s="116">
        <v>7187</v>
      </c>
      <c r="Y128" s="116">
        <v>7587</v>
      </c>
      <c r="Z128" s="116">
        <v>7663</v>
      </c>
      <c r="AB128" s="113" t="str">
        <f>TEXT(Z128,"###,###")</f>
        <v>7,663</v>
      </c>
      <c r="AD128" s="131">
        <f>Z128/$Z$7*100</f>
        <v>48.768535607458787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E676F94-D381-4E39-B3B7-497D960386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09A9F507-7402-41C6-94BF-C3DF340A7F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00E93617-3B4C-4AAA-A88F-0A5FFD12A4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B055AB64-DE0B-4BAB-A652-683095CFC4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2FC23-E352-4271-9A7C-5FF8597A5A0A}">
  <sheetPr codeName="Sheet12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Southern Grampians</v>
      </c>
      <c r="T1" s="103"/>
      <c r="U1" s="103"/>
      <c r="V1" s="103"/>
      <c r="W1" s="103"/>
      <c r="X1" s="103"/>
      <c r="Y1" s="104" t="str">
        <f>Y3</f>
        <v>8.63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178</v>
      </c>
      <c r="Y3" s="109" t="s">
        <v>267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8.63 Southern Grampians,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13577</v>
      </c>
      <c r="W4" s="112">
        <v>13019</v>
      </c>
      <c r="X4" s="112">
        <v>13393</v>
      </c>
      <c r="Y4" s="112">
        <v>14483</v>
      </c>
      <c r="Z4" s="112">
        <v>14290</v>
      </c>
      <c r="AB4" s="113" t="str">
        <f>TEXT(Z4,"###,###")</f>
        <v>14,290</v>
      </c>
      <c r="AD4" s="114">
        <f>Z4/Y4-1</f>
        <v>-1.3325968376717512E-2</v>
      </c>
      <c r="AF4" s="114">
        <f>Z4/V4-1</f>
        <v>5.2515283199528584E-2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7135</v>
      </c>
      <c r="W5" s="112">
        <v>6724</v>
      </c>
      <c r="X5" s="112">
        <v>6935</v>
      </c>
      <c r="Y5" s="112">
        <v>7520</v>
      </c>
      <c r="Z5" s="112">
        <v>7309</v>
      </c>
      <c r="AB5" s="113" t="str">
        <f>TEXT(Z5,"###,###")</f>
        <v>7,309</v>
      </c>
      <c r="AD5" s="114">
        <f t="shared" ref="AD5:AD9" si="0">Z5/Y5-1</f>
        <v>-2.8058510638297895E-2</v>
      </c>
      <c r="AF5" s="114">
        <f t="shared" ref="AF5:AF9" si="1">Z5/V5-1</f>
        <v>2.4386825508058818E-2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6442</v>
      </c>
      <c r="W6" s="112">
        <v>6296</v>
      </c>
      <c r="X6" s="112">
        <v>6458</v>
      </c>
      <c r="Y6" s="112">
        <v>6963</v>
      </c>
      <c r="Z6" s="112">
        <v>6986</v>
      </c>
      <c r="AB6" s="113" t="str">
        <f>TEXT(Z6,"###,###")</f>
        <v>6,986</v>
      </c>
      <c r="AD6" s="114">
        <f t="shared" si="0"/>
        <v>3.3031739192876941E-3</v>
      </c>
      <c r="AF6" s="114">
        <f t="shared" si="1"/>
        <v>8.4445824278174486E-2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8684</v>
      </c>
      <c r="W7" s="112">
        <v>8424</v>
      </c>
      <c r="X7" s="112">
        <v>8710</v>
      </c>
      <c r="Y7" s="112">
        <v>9136</v>
      </c>
      <c r="Z7" s="112">
        <v>8966</v>
      </c>
      <c r="AB7" s="113" t="str">
        <f>TEXT(Z7,"###,###")</f>
        <v>8,966</v>
      </c>
      <c r="AD7" s="114">
        <f t="shared" si="0"/>
        <v>-1.860770577933446E-2</v>
      </c>
      <c r="AF7" s="114">
        <f t="shared" si="1"/>
        <v>3.247351450944258E-2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14,290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8,966</v>
      </c>
      <c r="P8" s="71"/>
      <c r="S8" s="111" t="s">
        <v>87</v>
      </c>
      <c r="T8" s="112"/>
      <c r="U8" s="112"/>
      <c r="V8" s="112">
        <v>26159</v>
      </c>
      <c r="W8" s="112">
        <v>28410</v>
      </c>
      <c r="X8" s="112">
        <v>24795.63</v>
      </c>
      <c r="Y8" s="112">
        <v>28672.78</v>
      </c>
      <c r="Z8" s="112">
        <v>29955.83</v>
      </c>
      <c r="AB8" s="113" t="str">
        <f>TEXT(Z8,"$###,###")</f>
        <v>$29,956</v>
      </c>
      <c r="AD8" s="114">
        <f t="shared" si="0"/>
        <v>4.4748015365095428E-2</v>
      </c>
      <c r="AF8" s="114">
        <f t="shared" si="1"/>
        <v>0.14514430979777515</v>
      </c>
    </row>
    <row r="9" spans="1:32" x14ac:dyDescent="0.25">
      <c r="A9" s="32" t="s">
        <v>15</v>
      </c>
      <c r="B9" s="75"/>
      <c r="C9" s="76"/>
      <c r="D9" s="77">
        <f>AD104</f>
        <v>59.874037788663401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51.282623243363822</v>
      </c>
      <c r="P9" s="78" t="s">
        <v>88</v>
      </c>
      <c r="S9" s="111" t="s">
        <v>7</v>
      </c>
      <c r="T9" s="112"/>
      <c r="U9" s="112"/>
      <c r="V9" s="112">
        <v>354342640</v>
      </c>
      <c r="W9" s="112">
        <v>354487382</v>
      </c>
      <c r="X9" s="112">
        <v>396995113</v>
      </c>
      <c r="Y9" s="112">
        <v>429235569</v>
      </c>
      <c r="Z9" s="112">
        <v>441304744</v>
      </c>
      <c r="AB9" s="113" t="str">
        <f>TEXT(Z9/1000000,"$#,###.0")&amp;" mil"</f>
        <v>$441.3 mil</v>
      </c>
      <c r="AD9" s="114">
        <f t="shared" si="0"/>
        <v>2.8117835220687448E-2</v>
      </c>
      <c r="AF9" s="114">
        <f t="shared" si="1"/>
        <v>0.24541811846296557</v>
      </c>
    </row>
    <row r="10" spans="1:32" x14ac:dyDescent="0.25">
      <c r="A10" s="32" t="s">
        <v>18</v>
      </c>
      <c r="B10" s="75"/>
      <c r="C10" s="76"/>
      <c r="D10" s="77">
        <f>AD105</f>
        <v>21.630510846745977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48.683917019852778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84.329689939772479</v>
      </c>
      <c r="P11" s="78" t="s">
        <v>88</v>
      </c>
      <c r="S11" s="111" t="s">
        <v>30</v>
      </c>
      <c r="T11" s="116"/>
      <c r="U11" s="116"/>
      <c r="V11" s="116">
        <v>11173</v>
      </c>
      <c r="W11" s="116">
        <v>10685</v>
      </c>
      <c r="X11" s="116">
        <v>10904</v>
      </c>
      <c r="Y11" s="116">
        <v>11734</v>
      </c>
      <c r="Z11" s="116">
        <v>11722</v>
      </c>
    </row>
    <row r="12" spans="1:32" ht="28.5" customHeight="1" x14ac:dyDescent="0.25">
      <c r="A12" s="32" t="s">
        <v>20</v>
      </c>
      <c r="B12" s="76"/>
      <c r="C12" s="76"/>
      <c r="D12" s="77">
        <f>AD108</f>
        <v>16.655003498950315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28.563461967432524</v>
      </c>
      <c r="P12" s="78" t="s">
        <v>88</v>
      </c>
      <c r="S12" s="111" t="s">
        <v>31</v>
      </c>
      <c r="T12" s="116"/>
      <c r="U12" s="116"/>
      <c r="V12" s="116">
        <v>2406</v>
      </c>
      <c r="W12" s="116">
        <v>2332</v>
      </c>
      <c r="X12" s="116">
        <v>2489</v>
      </c>
      <c r="Y12" s="116">
        <v>2746</v>
      </c>
      <c r="Z12" s="116">
        <v>2564</v>
      </c>
    </row>
    <row r="13" spans="1:32" ht="15" customHeight="1" x14ac:dyDescent="0.25">
      <c r="A13" s="32" t="s">
        <v>21</v>
      </c>
      <c r="B13" s="76"/>
      <c r="C13" s="76"/>
      <c r="D13" s="77">
        <f>AD109</f>
        <v>19.279216235129461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44.2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20.139958012596221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20.722327499721324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25.458362491252622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79.277672500278669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2802</v>
      </c>
      <c r="Z15" s="116">
        <v>2829</v>
      </c>
      <c r="AB15" s="121">
        <f t="shared" ref="AB15:AB34" si="2">IF(Z15="np",0,Z15/$Z$34)</f>
        <v>0.19794290512174642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90</v>
      </c>
      <c r="Z16" s="116">
        <v>66</v>
      </c>
      <c r="AB16" s="121">
        <f t="shared" si="2"/>
        <v>4.6179680940386233E-3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499</v>
      </c>
      <c r="Z17" s="116">
        <v>369</v>
      </c>
      <c r="AB17" s="121">
        <f t="shared" si="2"/>
        <v>2.5818639798488665E-2</v>
      </c>
    </row>
    <row r="18" spans="1:28" x14ac:dyDescent="0.25">
      <c r="A18" s="67" t="str">
        <f>$S$1&amp;" ("&amp;$V$2&amp;" to "&amp;$Z$2&amp;")"</f>
        <v>Southern Grampians (2014-15 to 2018-19)</v>
      </c>
      <c r="B18" s="67"/>
      <c r="C18" s="67"/>
      <c r="D18" s="67"/>
      <c r="E18" s="67"/>
      <c r="F18" s="67"/>
      <c r="G18" s="67" t="str">
        <f>$S$1&amp;" ("&amp;$V$2&amp;" to "&amp;$Z$2&amp;")"</f>
        <v>Southern Grampians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38</v>
      </c>
      <c r="Z18" s="116">
        <v>37</v>
      </c>
      <c r="AB18" s="121">
        <f t="shared" si="2"/>
        <v>2.5888609012034705E-3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624</v>
      </c>
      <c r="Z19" s="116">
        <v>675</v>
      </c>
      <c r="AB19" s="121">
        <f t="shared" si="2"/>
        <v>4.7229219143576827E-2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418</v>
      </c>
      <c r="Z20" s="116">
        <v>422</v>
      </c>
      <c r="AB20" s="121">
        <f t="shared" si="2"/>
        <v>2.952700811642877E-2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1122</v>
      </c>
      <c r="Z21" s="116">
        <v>1049</v>
      </c>
      <c r="AB21" s="121">
        <f t="shared" si="2"/>
        <v>7.3397705009795686E-2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763</v>
      </c>
      <c r="Z22" s="116">
        <v>881</v>
      </c>
      <c r="AB22" s="121">
        <f t="shared" si="2"/>
        <v>6.1642877134061011E-2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428</v>
      </c>
      <c r="Z23" s="116">
        <v>356</v>
      </c>
      <c r="AB23" s="121">
        <f t="shared" si="2"/>
        <v>2.4909040022390149E-2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97</v>
      </c>
      <c r="Z24" s="116">
        <v>81</v>
      </c>
      <c r="AB24" s="121">
        <f t="shared" si="2"/>
        <v>5.6675062972292188E-3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286</v>
      </c>
      <c r="Z25" s="116">
        <v>277</v>
      </c>
      <c r="AB25" s="121">
        <f t="shared" si="2"/>
        <v>1.9381472152253009E-2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206</v>
      </c>
      <c r="Z26" s="116">
        <v>173</v>
      </c>
      <c r="AB26" s="121">
        <f t="shared" si="2"/>
        <v>1.2104673943464875E-2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568</v>
      </c>
      <c r="Z27" s="116">
        <v>549</v>
      </c>
      <c r="AB27" s="121">
        <f t="shared" si="2"/>
        <v>3.8413098236775821E-2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544</v>
      </c>
      <c r="Z28" s="116">
        <v>582</v>
      </c>
      <c r="AB28" s="121">
        <f t="shared" si="2"/>
        <v>4.0722082283795133E-2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741</v>
      </c>
      <c r="Z29" s="116">
        <v>1100</v>
      </c>
      <c r="AB29" s="121">
        <f t="shared" si="2"/>
        <v>7.6966134900643718E-2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1092</v>
      </c>
      <c r="Z30" s="116">
        <v>878</v>
      </c>
      <c r="AB30" s="121">
        <f t="shared" si="2"/>
        <v>6.1432969493422897E-2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1528</v>
      </c>
      <c r="Z31" s="116">
        <v>1627</v>
      </c>
      <c r="AB31" s="121">
        <f t="shared" si="2"/>
        <v>0.11383991043940667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173</v>
      </c>
      <c r="Z32" s="116">
        <v>202</v>
      </c>
      <c r="AB32" s="121">
        <f t="shared" si="2"/>
        <v>1.4133781136300028E-2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384</v>
      </c>
      <c r="Z33" s="116">
        <v>404</v>
      </c>
      <c r="AB33" s="121">
        <f t="shared" si="2"/>
        <v>2.8267562272600057E-2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14483</v>
      </c>
      <c r="Z34" s="124">
        <v>14292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7112</v>
      </c>
      <c r="AB37" s="136">
        <f>Z37/Z40*100</f>
        <v>79.277672500278669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1859</v>
      </c>
      <c r="AB38" s="136">
        <f>Z38/Z40*100</f>
        <v>20.722327499721324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8971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4</v>
      </c>
      <c r="Y44" s="116">
        <v>0</v>
      </c>
      <c r="Z44" s="116">
        <v>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174</v>
      </c>
      <c r="X45" s="116">
        <v>197</v>
      </c>
      <c r="Y45" s="116">
        <v>162</v>
      </c>
      <c r="Z45" s="116">
        <v>181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429</v>
      </c>
      <c r="X46" s="116">
        <v>444</v>
      </c>
      <c r="Y46" s="116">
        <v>449</v>
      </c>
      <c r="Z46" s="116">
        <v>486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610</v>
      </c>
      <c r="X47" s="116">
        <v>655</v>
      </c>
      <c r="Y47" s="116">
        <v>706</v>
      </c>
      <c r="Z47" s="116">
        <v>630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654</v>
      </c>
      <c r="X48" s="116">
        <v>614</v>
      </c>
      <c r="Y48" s="116">
        <v>695</v>
      </c>
      <c r="Z48" s="116">
        <v>771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Southern Grampians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564</v>
      </c>
      <c r="X49" s="116">
        <v>577</v>
      </c>
      <c r="Y49" s="116">
        <v>540</v>
      </c>
      <c r="Z49" s="116">
        <v>597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548</v>
      </c>
      <c r="X50" s="116">
        <v>537</v>
      </c>
      <c r="Y50" s="116">
        <v>542</v>
      </c>
      <c r="Z50" s="116">
        <v>563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616</v>
      </c>
      <c r="X51" s="116">
        <v>619</v>
      </c>
      <c r="Y51" s="116">
        <v>622</v>
      </c>
      <c r="Z51" s="116">
        <v>666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595</v>
      </c>
      <c r="X52" s="116">
        <v>614</v>
      </c>
      <c r="Y52" s="116">
        <v>636</v>
      </c>
      <c r="Z52" s="116">
        <v>675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658</v>
      </c>
      <c r="X53" s="116">
        <v>638</v>
      </c>
      <c r="Y53" s="116">
        <v>654</v>
      </c>
      <c r="Z53" s="116">
        <v>644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671</v>
      </c>
      <c r="X54" s="116">
        <v>750</v>
      </c>
      <c r="Y54" s="116">
        <v>754</v>
      </c>
      <c r="Z54" s="116">
        <v>720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557</v>
      </c>
      <c r="X55" s="116">
        <v>590</v>
      </c>
      <c r="Y55" s="116">
        <v>634</v>
      </c>
      <c r="Z55" s="116">
        <v>646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323</v>
      </c>
      <c r="X56" s="116">
        <v>368</v>
      </c>
      <c r="Y56" s="116">
        <v>382</v>
      </c>
      <c r="Z56" s="116">
        <v>375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190</v>
      </c>
      <c r="X57" s="116">
        <v>177</v>
      </c>
      <c r="Y57" s="116">
        <v>189</v>
      </c>
      <c r="Z57" s="116">
        <v>207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71</v>
      </c>
      <c r="X58" s="116">
        <v>92</v>
      </c>
      <c r="Y58" s="116">
        <v>94</v>
      </c>
      <c r="Z58" s="116">
        <v>79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29</v>
      </c>
      <c r="X59" s="116">
        <v>28</v>
      </c>
      <c r="Y59" s="116">
        <v>41</v>
      </c>
      <c r="Z59" s="116">
        <v>31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29</v>
      </c>
      <c r="X60" s="116">
        <v>29</v>
      </c>
      <c r="Y60" s="116">
        <v>32</v>
      </c>
      <c r="Z60" s="116">
        <v>30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6723</v>
      </c>
      <c r="X61" s="116">
        <v>6935</v>
      </c>
      <c r="Y61" s="116">
        <v>7522</v>
      </c>
      <c r="Z61" s="116">
        <v>7305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4</v>
      </c>
      <c r="X63" s="116">
        <v>8</v>
      </c>
      <c r="Y63" s="116">
        <v>2</v>
      </c>
      <c r="Z63" s="116">
        <v>11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Southern Grampians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146</v>
      </c>
      <c r="X64" s="116">
        <v>157</v>
      </c>
      <c r="Y64" s="116">
        <v>149</v>
      </c>
      <c r="Z64" s="116">
        <v>170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439</v>
      </c>
      <c r="X65" s="116">
        <v>469</v>
      </c>
      <c r="Y65" s="116">
        <v>454</v>
      </c>
      <c r="Z65" s="116">
        <v>446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557</v>
      </c>
      <c r="X66" s="116">
        <v>587</v>
      </c>
      <c r="Y66" s="116">
        <v>588</v>
      </c>
      <c r="Z66" s="116">
        <v>655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526</v>
      </c>
      <c r="X67" s="116">
        <v>472</v>
      </c>
      <c r="Y67" s="116">
        <v>594</v>
      </c>
      <c r="Z67" s="116">
        <v>659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564</v>
      </c>
      <c r="X68" s="116">
        <v>567</v>
      </c>
      <c r="Y68" s="116">
        <v>567</v>
      </c>
      <c r="Z68" s="116">
        <v>605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508</v>
      </c>
      <c r="X69" s="116">
        <v>565</v>
      </c>
      <c r="Y69" s="116">
        <v>606</v>
      </c>
      <c r="Z69" s="116">
        <v>581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565</v>
      </c>
      <c r="X70" s="116">
        <v>538</v>
      </c>
      <c r="Y70" s="116">
        <v>541</v>
      </c>
      <c r="Z70" s="116">
        <v>603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722</v>
      </c>
      <c r="X71" s="116">
        <v>727</v>
      </c>
      <c r="Y71" s="116">
        <v>767</v>
      </c>
      <c r="Z71" s="116">
        <v>725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665</v>
      </c>
      <c r="X72" s="116">
        <v>693</v>
      </c>
      <c r="Y72" s="116">
        <v>680</v>
      </c>
      <c r="Z72" s="116">
        <v>703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656</v>
      </c>
      <c r="X73" s="116">
        <v>675</v>
      </c>
      <c r="Y73" s="116">
        <v>792</v>
      </c>
      <c r="Z73" s="116">
        <v>718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503</v>
      </c>
      <c r="X74" s="116">
        <v>516</v>
      </c>
      <c r="Y74" s="116">
        <v>540</v>
      </c>
      <c r="Z74" s="116">
        <v>594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231</v>
      </c>
      <c r="X75" s="116">
        <v>266</v>
      </c>
      <c r="Y75" s="116">
        <v>306</v>
      </c>
      <c r="Z75" s="116">
        <v>293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99</v>
      </c>
      <c r="X76" s="116">
        <v>112</v>
      </c>
      <c r="Y76" s="116">
        <v>133</v>
      </c>
      <c r="Z76" s="116">
        <v>130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51</v>
      </c>
      <c r="X77" s="116">
        <v>63</v>
      </c>
      <c r="Y77" s="116">
        <v>54</v>
      </c>
      <c r="Z77" s="116">
        <v>51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23</v>
      </c>
      <c r="X78" s="116">
        <v>25</v>
      </c>
      <c r="Y78" s="116">
        <v>33</v>
      </c>
      <c r="Z78" s="116">
        <v>25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27</v>
      </c>
      <c r="X79" s="116">
        <v>21</v>
      </c>
      <c r="Y79" s="116">
        <v>25</v>
      </c>
      <c r="Z79" s="116">
        <v>17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6300</v>
      </c>
      <c r="X80" s="116">
        <v>6458</v>
      </c>
      <c r="Y80" s="116">
        <v>6963</v>
      </c>
      <c r="Z80" s="116">
        <v>6983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Southern Grampians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404</v>
      </c>
      <c r="X83" s="116">
        <v>423</v>
      </c>
      <c r="Y83" s="116">
        <v>441</v>
      </c>
      <c r="Z83" s="116">
        <v>429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367</v>
      </c>
      <c r="X84" s="116">
        <v>385</v>
      </c>
      <c r="Y84" s="116">
        <v>418</v>
      </c>
      <c r="Z84" s="116">
        <v>426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14,290</v>
      </c>
      <c r="D85" s="100">
        <f t="shared" ref="D85:D90" si="4">AD4</f>
        <v>-1.3325968376717512E-2</v>
      </c>
      <c r="E85" s="101">
        <f t="shared" ref="E85:E90" si="5">AD4</f>
        <v>-1.3325968376717512E-2</v>
      </c>
      <c r="F85" s="100">
        <f t="shared" ref="F85:F90" si="6">AF4</f>
        <v>5.2515283199528584E-2</v>
      </c>
      <c r="G85" s="101">
        <f t="shared" ref="G85:G90" si="7">AF4</f>
        <v>5.2515283199528584E-2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777</v>
      </c>
      <c r="X85" s="116">
        <v>799</v>
      </c>
      <c r="Y85" s="116">
        <v>835</v>
      </c>
      <c r="Z85" s="116">
        <v>822</v>
      </c>
    </row>
    <row r="86" spans="1:30" ht="15" customHeight="1" x14ac:dyDescent="0.25">
      <c r="A86" s="102" t="s">
        <v>4</v>
      </c>
      <c r="B86" s="51"/>
      <c r="C86" s="61" t="str">
        <f t="shared" si="3"/>
        <v>7,309</v>
      </c>
      <c r="D86" s="100">
        <f t="shared" si="4"/>
        <v>-2.8058510638297895E-2</v>
      </c>
      <c r="E86" s="101">
        <f t="shared" si="5"/>
        <v>-2.8058510638297895E-2</v>
      </c>
      <c r="F86" s="100">
        <f t="shared" si="6"/>
        <v>2.4386825508058818E-2</v>
      </c>
      <c r="G86" s="101">
        <f t="shared" si="7"/>
        <v>2.4386825508058818E-2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182</v>
      </c>
      <c r="X86" s="116">
        <v>173</v>
      </c>
      <c r="Y86" s="116">
        <v>206</v>
      </c>
      <c r="Z86" s="116">
        <v>209</v>
      </c>
    </row>
    <row r="87" spans="1:30" ht="15" customHeight="1" x14ac:dyDescent="0.25">
      <c r="A87" s="102" t="s">
        <v>5</v>
      </c>
      <c r="B87" s="51"/>
      <c r="C87" s="61" t="str">
        <f t="shared" si="3"/>
        <v>6,986</v>
      </c>
      <c r="D87" s="100">
        <f t="shared" si="4"/>
        <v>3.3031739192876941E-3</v>
      </c>
      <c r="E87" s="101">
        <f t="shared" si="5"/>
        <v>3.3031739192876941E-3</v>
      </c>
      <c r="F87" s="100">
        <f t="shared" si="6"/>
        <v>8.4445824278174486E-2</v>
      </c>
      <c r="G87" s="101">
        <f t="shared" si="7"/>
        <v>8.4445824278174486E-2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135</v>
      </c>
      <c r="X87" s="116">
        <v>147</v>
      </c>
      <c r="Y87" s="116">
        <v>146</v>
      </c>
      <c r="Z87" s="116">
        <v>148</v>
      </c>
    </row>
    <row r="88" spans="1:30" ht="15" customHeight="1" x14ac:dyDescent="0.25">
      <c r="A88" s="51" t="s">
        <v>6</v>
      </c>
      <c r="B88" s="51"/>
      <c r="C88" s="61" t="str">
        <f t="shared" si="3"/>
        <v>8,966</v>
      </c>
      <c r="D88" s="100">
        <f t="shared" si="4"/>
        <v>-1.860770577933446E-2</v>
      </c>
      <c r="E88" s="101">
        <f t="shared" si="5"/>
        <v>-1.860770577933446E-2</v>
      </c>
      <c r="F88" s="100">
        <f t="shared" si="6"/>
        <v>3.247351450944258E-2</v>
      </c>
      <c r="G88" s="101">
        <f t="shared" si="7"/>
        <v>3.247351450944258E-2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220</v>
      </c>
      <c r="X88" s="116">
        <v>226</v>
      </c>
      <c r="Y88" s="116">
        <v>228</v>
      </c>
      <c r="Z88" s="116">
        <v>220</v>
      </c>
    </row>
    <row r="89" spans="1:30" ht="15" customHeight="1" x14ac:dyDescent="0.25">
      <c r="A89" s="51" t="s">
        <v>102</v>
      </c>
      <c r="B89" s="51"/>
      <c r="C89" s="61" t="str">
        <f t="shared" si="3"/>
        <v>$29,956</v>
      </c>
      <c r="D89" s="100">
        <f t="shared" si="4"/>
        <v>4.4748015365095428E-2</v>
      </c>
      <c r="E89" s="101">
        <f t="shared" si="5"/>
        <v>4.4748015365095428E-2</v>
      </c>
      <c r="F89" s="100">
        <f t="shared" si="6"/>
        <v>0.14514430979777515</v>
      </c>
      <c r="G89" s="101">
        <f t="shared" si="7"/>
        <v>0.14514430979777515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336</v>
      </c>
      <c r="X89" s="116">
        <v>368</v>
      </c>
      <c r="Y89" s="116">
        <v>396</v>
      </c>
      <c r="Z89" s="116">
        <v>374</v>
      </c>
    </row>
    <row r="90" spans="1:30" ht="15" customHeight="1" x14ac:dyDescent="0.25">
      <c r="A90" s="51" t="s">
        <v>7</v>
      </c>
      <c r="B90" s="51"/>
      <c r="C90" s="61" t="str">
        <f t="shared" si="3"/>
        <v>$441.3 mil</v>
      </c>
      <c r="D90" s="100">
        <f t="shared" si="4"/>
        <v>2.8117835220687448E-2</v>
      </c>
      <c r="E90" s="101">
        <f t="shared" si="5"/>
        <v>2.8117835220687448E-2</v>
      </c>
      <c r="F90" s="100">
        <f t="shared" si="6"/>
        <v>0.24541811846296557</v>
      </c>
      <c r="G90" s="101">
        <f t="shared" si="7"/>
        <v>0.24541811846296557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610</v>
      </c>
      <c r="X90" s="116">
        <v>649</v>
      </c>
      <c r="Y90" s="116">
        <v>715</v>
      </c>
      <c r="Z90" s="116">
        <v>678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4358</v>
      </c>
      <c r="X91" s="116">
        <v>4493</v>
      </c>
      <c r="Y91" s="116">
        <v>4733</v>
      </c>
      <c r="Z91" s="116">
        <v>4599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220</v>
      </c>
      <c r="X93" s="116">
        <v>262</v>
      </c>
      <c r="Y93" s="116">
        <v>273</v>
      </c>
      <c r="Z93" s="116">
        <v>268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810</v>
      </c>
      <c r="X94" s="116">
        <v>833</v>
      </c>
      <c r="Y94" s="116">
        <v>873</v>
      </c>
      <c r="Z94" s="116">
        <v>887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120</v>
      </c>
      <c r="X95" s="116">
        <v>136</v>
      </c>
      <c r="Y95" s="116">
        <v>152</v>
      </c>
      <c r="Z95" s="116">
        <v>141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563</v>
      </c>
      <c r="X96" s="116">
        <v>615</v>
      </c>
      <c r="Y96" s="116">
        <v>654</v>
      </c>
      <c r="Z96" s="116">
        <v>668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646</v>
      </c>
      <c r="X97" s="116">
        <v>670</v>
      </c>
      <c r="Y97" s="116">
        <v>652</v>
      </c>
      <c r="Z97" s="116">
        <v>624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399</v>
      </c>
      <c r="X98" s="116">
        <v>400</v>
      </c>
      <c r="Y98" s="116">
        <v>417</v>
      </c>
      <c r="Z98" s="116">
        <v>419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19</v>
      </c>
      <c r="X99" s="116">
        <v>22</v>
      </c>
      <c r="Y99" s="116">
        <v>27</v>
      </c>
      <c r="Z99" s="116">
        <v>27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328</v>
      </c>
      <c r="X100" s="116">
        <v>378</v>
      </c>
      <c r="Y100" s="116">
        <v>410</v>
      </c>
      <c r="Z100" s="116">
        <v>412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4067</v>
      </c>
      <c r="X101" s="116">
        <v>4217</v>
      </c>
      <c r="Y101" s="116">
        <v>4405</v>
      </c>
      <c r="Z101" s="116">
        <v>4364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7754</v>
      </c>
      <c r="X104" s="116">
        <v>8410</v>
      </c>
      <c r="Y104" s="116">
        <v>8641</v>
      </c>
      <c r="Z104" s="116">
        <v>8556</v>
      </c>
      <c r="AB104" s="113" t="str">
        <f>TEXT(Z104,"###,###")</f>
        <v>8,556</v>
      </c>
      <c r="AD104" s="134">
        <f>Z104/($Z$4)*100</f>
        <v>59.874037788663401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2886</v>
      </c>
      <c r="X105" s="116">
        <v>2204</v>
      </c>
      <c r="Y105" s="116">
        <v>2827</v>
      </c>
      <c r="Z105" s="116">
        <v>3091</v>
      </c>
      <c r="AB105" s="113" t="str">
        <f>TEXT(Z105,"###,###")</f>
        <v>3,091</v>
      </c>
      <c r="AD105" s="134">
        <f>Z105/($Z$4)*100</f>
        <v>21.630510846745977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10640</v>
      </c>
      <c r="X106" s="124">
        <v>10614</v>
      </c>
      <c r="Y106" s="124">
        <v>11468</v>
      </c>
      <c r="Z106" s="124">
        <v>11647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2177</v>
      </c>
      <c r="X108" s="116">
        <v>2432</v>
      </c>
      <c r="Y108" s="116">
        <v>2475</v>
      </c>
      <c r="Z108" s="116">
        <v>2380</v>
      </c>
      <c r="AB108" s="113" t="str">
        <f>TEXT(Z108,"###,###")</f>
        <v>2,380</v>
      </c>
      <c r="AD108" s="134">
        <f>Z108/($Z$4)*100</f>
        <v>16.655003498950315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2579</v>
      </c>
      <c r="X109" s="116">
        <v>2828</v>
      </c>
      <c r="Y109" s="116">
        <v>3011</v>
      </c>
      <c r="Z109" s="116">
        <v>2755</v>
      </c>
      <c r="AB109" s="113" t="str">
        <f>TEXT(Z109,"###,###")</f>
        <v>2,755</v>
      </c>
      <c r="AD109" s="134">
        <f>Z109/($Z$4)*100</f>
        <v>19.279216235129461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2451</v>
      </c>
      <c r="X110" s="116">
        <v>2628</v>
      </c>
      <c r="Y110" s="116">
        <v>2592</v>
      </c>
      <c r="Z110" s="116">
        <v>2878</v>
      </c>
      <c r="AB110" s="113" t="str">
        <f>TEXT(Z110,"###,###")</f>
        <v>2,878</v>
      </c>
      <c r="AD110" s="134">
        <f>Z110/($Z$4)*100</f>
        <v>20.139958012596221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3438</v>
      </c>
      <c r="X111" s="116">
        <v>2726</v>
      </c>
      <c r="Y111" s="116">
        <v>3383</v>
      </c>
      <c r="Z111" s="116">
        <v>3638</v>
      </c>
      <c r="AB111" s="113" t="str">
        <f>TEXT(Z111,"###,###")</f>
        <v>3,638</v>
      </c>
      <c r="AD111" s="134">
        <f>Z111/($Z$4)*100</f>
        <v>25.458362491252622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13019</v>
      </c>
      <c r="X112" s="116">
        <v>13393</v>
      </c>
      <c r="Y112" s="116">
        <v>14483</v>
      </c>
      <c r="Z112" s="116">
        <v>14292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44.87</v>
      </c>
      <c r="W118" s="135">
        <v>46.13</v>
      </c>
      <c r="X118" s="135">
        <v>44.37</v>
      </c>
      <c r="Y118" s="135">
        <v>44.65</v>
      </c>
      <c r="Z118" s="135">
        <v>44.21</v>
      </c>
      <c r="AB118" s="113" t="str">
        <f>TEXT(Z118,"##.0")</f>
        <v>44.2</v>
      </c>
    </row>
    <row r="120" spans="19:32" x14ac:dyDescent="0.25">
      <c r="S120" s="105" t="s">
        <v>104</v>
      </c>
      <c r="T120" s="116"/>
      <c r="U120" s="116"/>
      <c r="V120" s="116">
        <v>6279</v>
      </c>
      <c r="W120" s="116">
        <v>6093</v>
      </c>
      <c r="X120" s="116">
        <v>6221</v>
      </c>
      <c r="Y120" s="116">
        <v>6388</v>
      </c>
      <c r="Z120" s="116">
        <v>6396</v>
      </c>
      <c r="AB120" s="113" t="str">
        <f>TEXT(Z120,"###,###")</f>
        <v>6,396</v>
      </c>
    </row>
    <row r="121" spans="19:32" x14ac:dyDescent="0.25">
      <c r="S121" s="105" t="s">
        <v>105</v>
      </c>
      <c r="T121" s="116"/>
      <c r="U121" s="116"/>
      <c r="V121" s="116">
        <v>1327</v>
      </c>
      <c r="W121" s="116">
        <v>1315</v>
      </c>
      <c r="X121" s="116">
        <v>1366</v>
      </c>
      <c r="Y121" s="116">
        <v>1534</v>
      </c>
      <c r="Z121" s="116">
        <v>1396</v>
      </c>
      <c r="AB121" s="113" t="str">
        <f>TEXT(Z121,"###,###")</f>
        <v>1,396</v>
      </c>
    </row>
    <row r="122" spans="19:32" x14ac:dyDescent="0.25">
      <c r="S122" s="105" t="s">
        <v>106</v>
      </c>
      <c r="T122" s="116"/>
      <c r="U122" s="116"/>
      <c r="V122" s="116">
        <v>1074</v>
      </c>
      <c r="W122" s="116">
        <v>1016</v>
      </c>
      <c r="X122" s="116">
        <v>1123</v>
      </c>
      <c r="Y122" s="116">
        <v>1212</v>
      </c>
      <c r="Z122" s="116">
        <v>1165</v>
      </c>
      <c r="AB122" s="113" t="str">
        <f>TEXT(Z122,"###,###")</f>
        <v>1,165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7353</v>
      </c>
      <c r="W124" s="116">
        <v>7109</v>
      </c>
      <c r="X124" s="116">
        <v>7344</v>
      </c>
      <c r="Y124" s="116">
        <v>7600</v>
      </c>
      <c r="Z124" s="116">
        <v>7561</v>
      </c>
      <c r="AB124" s="113" t="str">
        <f>TEXT(Z124,"###,###")</f>
        <v>7,561</v>
      </c>
      <c r="AD124" s="131">
        <f>Z124/$Z$7*100</f>
        <v>84.329689939772479</v>
      </c>
    </row>
    <row r="125" spans="19:32" x14ac:dyDescent="0.25">
      <c r="S125" s="105" t="s">
        <v>108</v>
      </c>
      <c r="T125" s="116"/>
      <c r="U125" s="116"/>
      <c r="V125" s="116">
        <v>2401</v>
      </c>
      <c r="W125" s="116">
        <v>2331</v>
      </c>
      <c r="X125" s="116">
        <v>2489</v>
      </c>
      <c r="Y125" s="116">
        <v>2746</v>
      </c>
      <c r="Z125" s="116">
        <v>2561</v>
      </c>
      <c r="AB125" s="113" t="str">
        <f>TEXT(Z125,"###,###")</f>
        <v>2,561</v>
      </c>
      <c r="AD125" s="131">
        <f>Z125/$Z$7*100</f>
        <v>28.563461967432524</v>
      </c>
    </row>
    <row r="127" spans="19:32" x14ac:dyDescent="0.25">
      <c r="S127" s="105" t="s">
        <v>109</v>
      </c>
      <c r="T127" s="116"/>
      <c r="U127" s="116"/>
      <c r="V127" s="116">
        <v>4508</v>
      </c>
      <c r="W127" s="116">
        <v>4359</v>
      </c>
      <c r="X127" s="116">
        <v>4493</v>
      </c>
      <c r="Y127" s="116">
        <v>4733</v>
      </c>
      <c r="Z127" s="116">
        <v>4598</v>
      </c>
      <c r="AB127" s="113" t="str">
        <f>TEXT(Z127,"###,###")</f>
        <v>4,598</v>
      </c>
      <c r="AD127" s="131">
        <f>Z127/$Z$7*100</f>
        <v>51.282623243363822</v>
      </c>
    </row>
    <row r="128" spans="19:32" x14ac:dyDescent="0.25">
      <c r="S128" s="105" t="s">
        <v>110</v>
      </c>
      <c r="T128" s="116"/>
      <c r="U128" s="116"/>
      <c r="V128" s="116">
        <v>4174</v>
      </c>
      <c r="W128" s="116">
        <v>4069</v>
      </c>
      <c r="X128" s="116">
        <v>4217</v>
      </c>
      <c r="Y128" s="116">
        <v>4402</v>
      </c>
      <c r="Z128" s="116">
        <v>4365</v>
      </c>
      <c r="AB128" s="113" t="str">
        <f>TEXT(Z128,"###,###")</f>
        <v>4,365</v>
      </c>
      <c r="AD128" s="131">
        <f>Z128/$Z$7*100</f>
        <v>48.683917019852778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3D33AC2-C766-4CCA-8F0F-0F46746381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A27CF03C-C9BE-488F-A07F-4B1DF019ED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9D8E1286-E1AC-4298-96E9-54FBE7E88AF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FD098A63-58F7-4A45-A43B-C0E263C0B3D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DCD8A-BC33-4A02-A399-A320DB1156A1}">
  <sheetPr codeName="Sheet12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Stonnington</v>
      </c>
      <c r="T1" s="103"/>
      <c r="U1" s="103"/>
      <c r="V1" s="103"/>
      <c r="W1" s="103"/>
      <c r="X1" s="103"/>
      <c r="Y1" s="104" t="str">
        <f>Y3</f>
        <v>8.64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179</v>
      </c>
      <c r="Y3" s="109" t="s">
        <v>268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8.64 Stonnington,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97320</v>
      </c>
      <c r="W4" s="112">
        <v>101336</v>
      </c>
      <c r="X4" s="112">
        <v>103143</v>
      </c>
      <c r="Y4" s="112">
        <v>105587</v>
      </c>
      <c r="Z4" s="112">
        <v>107197</v>
      </c>
      <c r="AB4" s="113" t="str">
        <f>TEXT(Z4,"###,###")</f>
        <v>107,197</v>
      </c>
      <c r="AD4" s="114">
        <f>Z4/Y4-1</f>
        <v>1.5248089253411923E-2</v>
      </c>
      <c r="AF4" s="114">
        <f>Z4/V4-1</f>
        <v>0.10148993012741481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47798</v>
      </c>
      <c r="W5" s="112">
        <v>49945</v>
      </c>
      <c r="X5" s="112">
        <v>50553</v>
      </c>
      <c r="Y5" s="112">
        <v>51923</v>
      </c>
      <c r="Z5" s="112">
        <v>52328</v>
      </c>
      <c r="AB5" s="113" t="str">
        <f>TEXT(Z5,"###,###")</f>
        <v>52,328</v>
      </c>
      <c r="AD5" s="114">
        <f t="shared" ref="AD5:AD9" si="0">Z5/Y5-1</f>
        <v>7.8000115555727501E-3</v>
      </c>
      <c r="AF5" s="114">
        <f t="shared" ref="AF5:AF9" si="1">Z5/V5-1</f>
        <v>9.4773839909619628E-2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49522</v>
      </c>
      <c r="W6" s="112">
        <v>51391</v>
      </c>
      <c r="X6" s="112">
        <v>52590</v>
      </c>
      <c r="Y6" s="112">
        <v>53662</v>
      </c>
      <c r="Z6" s="112">
        <v>54862</v>
      </c>
      <c r="AB6" s="113" t="str">
        <f>TEXT(Z6,"###,###")</f>
        <v>54,862</v>
      </c>
      <c r="AD6" s="114">
        <f t="shared" si="0"/>
        <v>2.2362192985725393E-2</v>
      </c>
      <c r="AF6" s="114">
        <f t="shared" si="1"/>
        <v>0.10783086305076539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66401</v>
      </c>
      <c r="W7" s="112">
        <v>68680</v>
      </c>
      <c r="X7" s="112">
        <v>69674</v>
      </c>
      <c r="Y7" s="112">
        <v>71462</v>
      </c>
      <c r="Z7" s="112">
        <v>72303</v>
      </c>
      <c r="AB7" s="113" t="str">
        <f>TEXT(Z7,"###,###")</f>
        <v>72,303</v>
      </c>
      <c r="AD7" s="114">
        <f t="shared" si="0"/>
        <v>1.1768492345582304E-2</v>
      </c>
      <c r="AF7" s="114">
        <f t="shared" si="1"/>
        <v>8.8884203551151231E-2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107,197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72,303</v>
      </c>
      <c r="P8" s="71"/>
      <c r="S8" s="111" t="s">
        <v>87</v>
      </c>
      <c r="T8" s="112"/>
      <c r="U8" s="112"/>
      <c r="V8" s="112">
        <v>47363</v>
      </c>
      <c r="W8" s="112">
        <v>47554.76</v>
      </c>
      <c r="X8" s="112">
        <v>50000</v>
      </c>
      <c r="Y8" s="112">
        <v>52331</v>
      </c>
      <c r="Z8" s="112">
        <v>53572.5</v>
      </c>
      <c r="AB8" s="113" t="str">
        <f>TEXT(Z8,"$###,###")</f>
        <v>$53,573</v>
      </c>
      <c r="AD8" s="114">
        <f t="shared" si="0"/>
        <v>2.3723987693718751E-2</v>
      </c>
      <c r="AF8" s="114">
        <f t="shared" si="1"/>
        <v>0.13110444862023107</v>
      </c>
    </row>
    <row r="9" spans="1:32" x14ac:dyDescent="0.25">
      <c r="A9" s="32" t="s">
        <v>15</v>
      </c>
      <c r="B9" s="75"/>
      <c r="C9" s="76"/>
      <c r="D9" s="77">
        <f>AD104</f>
        <v>79.332444004962824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49.743440797753898</v>
      </c>
      <c r="P9" s="78" t="s">
        <v>88</v>
      </c>
      <c r="S9" s="111" t="s">
        <v>7</v>
      </c>
      <c r="T9" s="112"/>
      <c r="U9" s="112"/>
      <c r="V9" s="112">
        <v>5470865453</v>
      </c>
      <c r="W9" s="112">
        <v>5752233556</v>
      </c>
      <c r="X9" s="112">
        <v>5900003726</v>
      </c>
      <c r="Y9" s="112">
        <v>6266191650</v>
      </c>
      <c r="Z9" s="112">
        <v>6557545839</v>
      </c>
      <c r="AB9" s="113" t="str">
        <f>TEXT(Z9/1000000,"$#,###.0")&amp;" mil"</f>
        <v>$6,557.5 mil</v>
      </c>
      <c r="AD9" s="114">
        <f t="shared" si="0"/>
        <v>4.6496214171808825E-2</v>
      </c>
      <c r="AF9" s="114">
        <f t="shared" si="1"/>
        <v>0.19863043522741153</v>
      </c>
    </row>
    <row r="10" spans="1:32" x14ac:dyDescent="0.25">
      <c r="A10" s="32" t="s">
        <v>18</v>
      </c>
      <c r="B10" s="75"/>
      <c r="C10" s="76"/>
      <c r="D10" s="77">
        <f>AD105</f>
        <v>13.740123324346765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50.251026928343222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93.269988797145345</v>
      </c>
      <c r="P11" s="78" t="s">
        <v>88</v>
      </c>
      <c r="S11" s="111" t="s">
        <v>30</v>
      </c>
      <c r="T11" s="116"/>
      <c r="U11" s="116"/>
      <c r="V11" s="116">
        <v>87566</v>
      </c>
      <c r="W11" s="116">
        <v>91295</v>
      </c>
      <c r="X11" s="116">
        <v>92712</v>
      </c>
      <c r="Y11" s="116">
        <v>94679</v>
      </c>
      <c r="Z11" s="116">
        <v>96219</v>
      </c>
    </row>
    <row r="12" spans="1:32" ht="28.5" customHeight="1" x14ac:dyDescent="0.25">
      <c r="A12" s="32" t="s">
        <v>20</v>
      </c>
      <c r="B12" s="76"/>
      <c r="C12" s="76"/>
      <c r="D12" s="77">
        <f>AD108</f>
        <v>15.233635269643738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15.184708794932437</v>
      </c>
      <c r="P12" s="78" t="s">
        <v>88</v>
      </c>
      <c r="S12" s="111" t="s">
        <v>31</v>
      </c>
      <c r="T12" s="116"/>
      <c r="U12" s="116"/>
      <c r="V12" s="116">
        <v>9752</v>
      </c>
      <c r="W12" s="116">
        <v>10041</v>
      </c>
      <c r="X12" s="116">
        <v>10431</v>
      </c>
      <c r="Y12" s="116">
        <v>10908</v>
      </c>
      <c r="Z12" s="116">
        <v>10975</v>
      </c>
    </row>
    <row r="13" spans="1:32" ht="15" customHeight="1" x14ac:dyDescent="0.25">
      <c r="A13" s="32" t="s">
        <v>21</v>
      </c>
      <c r="B13" s="76"/>
      <c r="C13" s="76"/>
      <c r="D13" s="77">
        <f>AD109</f>
        <v>12.733565304999207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39.0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23.056615390356072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18.178800619606108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42.042221330820823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81.821199380393892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883</v>
      </c>
      <c r="Z15" s="116">
        <v>947</v>
      </c>
      <c r="AB15" s="121">
        <f t="shared" ref="AB15:AB34" si="2">IF(Z15="np",0,Z15/$Z$34)</f>
        <v>8.8344496893482845E-3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239</v>
      </c>
      <c r="Z16" s="116">
        <v>227</v>
      </c>
      <c r="AB16" s="121">
        <f t="shared" si="2"/>
        <v>2.1176558389462098E-3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3332</v>
      </c>
      <c r="Z17" s="116">
        <v>3256</v>
      </c>
      <c r="AB17" s="121">
        <f t="shared" si="2"/>
        <v>3.0374834412373826E-2</v>
      </c>
    </row>
    <row r="18" spans="1:28" x14ac:dyDescent="0.25">
      <c r="A18" s="67" t="str">
        <f>$S$1&amp;" ("&amp;$V$2&amp;" to "&amp;$Z$2&amp;")"</f>
        <v>Stonnington (2014-15 to 2018-19)</v>
      </c>
      <c r="B18" s="67"/>
      <c r="C18" s="67"/>
      <c r="D18" s="67"/>
      <c r="E18" s="67"/>
      <c r="F18" s="67"/>
      <c r="G18" s="67" t="str">
        <f>$S$1&amp;" ("&amp;$V$2&amp;" to "&amp;$Z$2&amp;")"</f>
        <v>Stonnington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576</v>
      </c>
      <c r="Z18" s="116">
        <v>618</v>
      </c>
      <c r="AB18" s="121">
        <f t="shared" si="2"/>
        <v>5.7652480549284478E-3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3636</v>
      </c>
      <c r="Z19" s="116">
        <v>3867</v>
      </c>
      <c r="AB19" s="121">
        <f t="shared" si="2"/>
        <v>3.6074780304867812E-2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4240</v>
      </c>
      <c r="Z20" s="116">
        <v>4218</v>
      </c>
      <c r="AB20" s="121">
        <f t="shared" si="2"/>
        <v>3.934921730693882E-2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8671</v>
      </c>
      <c r="Z21" s="116">
        <v>8309</v>
      </c>
      <c r="AB21" s="121">
        <f t="shared" si="2"/>
        <v>7.7513666809709503E-2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8786</v>
      </c>
      <c r="Z22" s="116">
        <v>8885</v>
      </c>
      <c r="AB22" s="121">
        <f t="shared" si="2"/>
        <v>8.2887101890031165E-2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2010</v>
      </c>
      <c r="Z23" s="116">
        <v>2004</v>
      </c>
      <c r="AB23" s="121">
        <f t="shared" si="2"/>
        <v>1.869507621695244E-2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3170</v>
      </c>
      <c r="Z24" s="116">
        <v>3303</v>
      </c>
      <c r="AB24" s="121">
        <f t="shared" si="2"/>
        <v>3.0813291788719516E-2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6334</v>
      </c>
      <c r="Z25" s="116">
        <v>6495</v>
      </c>
      <c r="AB25" s="121">
        <f t="shared" si="2"/>
        <v>6.0591077858835385E-2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2747</v>
      </c>
      <c r="Z26" s="116">
        <v>2623</v>
      </c>
      <c r="AB26" s="121">
        <f t="shared" si="2"/>
        <v>2.4469653152228668E-2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16605</v>
      </c>
      <c r="Z27" s="116">
        <v>16919</v>
      </c>
      <c r="AB27" s="121">
        <f t="shared" si="2"/>
        <v>0.15783532660410099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10889</v>
      </c>
      <c r="Z28" s="116">
        <v>11274</v>
      </c>
      <c r="AB28" s="121">
        <f t="shared" si="2"/>
        <v>0.10517379704087916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3152</v>
      </c>
      <c r="Z29" s="116">
        <v>4784</v>
      </c>
      <c r="AB29" s="121">
        <f t="shared" si="2"/>
        <v>4.4629363583782673E-2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8483</v>
      </c>
      <c r="Z30" s="116">
        <v>7760</v>
      </c>
      <c r="AB30" s="121">
        <f t="shared" si="2"/>
        <v>7.2392111498777917E-2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11284</v>
      </c>
      <c r="Z31" s="116">
        <v>11696</v>
      </c>
      <c r="AB31" s="121">
        <f t="shared" si="2"/>
        <v>0.10911058454764259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3180</v>
      </c>
      <c r="Z32" s="116">
        <v>3366</v>
      </c>
      <c r="AB32" s="121">
        <f t="shared" si="2"/>
        <v>3.1401011250629697E-2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2671</v>
      </c>
      <c r="Z33" s="116">
        <v>2850</v>
      </c>
      <c r="AB33" s="121">
        <f t="shared" si="2"/>
        <v>2.6587308991174879E-2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105587</v>
      </c>
      <c r="Z34" s="124">
        <v>107194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59160</v>
      </c>
      <c r="AB37" s="136">
        <f>Z37/Z40*100</f>
        <v>81.821199380393892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13144</v>
      </c>
      <c r="AB38" s="136">
        <f>Z38/Z40*100</f>
        <v>18.178800619606108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72304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26</v>
      </c>
      <c r="X44" s="116">
        <v>28</v>
      </c>
      <c r="Y44" s="116">
        <v>24</v>
      </c>
      <c r="Z44" s="116">
        <v>26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261</v>
      </c>
      <c r="X45" s="116">
        <v>294</v>
      </c>
      <c r="Y45" s="116">
        <v>273</v>
      </c>
      <c r="Z45" s="116">
        <v>318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2099</v>
      </c>
      <c r="X46" s="116">
        <v>1825</v>
      </c>
      <c r="Y46" s="116">
        <v>1900</v>
      </c>
      <c r="Z46" s="116">
        <v>1934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5644</v>
      </c>
      <c r="X47" s="116">
        <v>5295</v>
      </c>
      <c r="Y47" s="116">
        <v>5233</v>
      </c>
      <c r="Z47" s="116">
        <v>5212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10131</v>
      </c>
      <c r="X48" s="116">
        <v>10270</v>
      </c>
      <c r="Y48" s="116">
        <v>10310</v>
      </c>
      <c r="Z48" s="116">
        <v>10603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Stonnington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8380</v>
      </c>
      <c r="X49" s="116">
        <v>8600</v>
      </c>
      <c r="Y49" s="116">
        <v>9189</v>
      </c>
      <c r="Z49" s="116">
        <v>9203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5224</v>
      </c>
      <c r="X50" s="116">
        <v>5444</v>
      </c>
      <c r="Y50" s="116">
        <v>6005</v>
      </c>
      <c r="Z50" s="116">
        <v>6216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3921</v>
      </c>
      <c r="X51" s="116">
        <v>3979</v>
      </c>
      <c r="Y51" s="116">
        <v>4003</v>
      </c>
      <c r="Z51" s="116">
        <v>3875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3566</v>
      </c>
      <c r="X52" s="116">
        <v>3667</v>
      </c>
      <c r="Y52" s="116">
        <v>3673</v>
      </c>
      <c r="Z52" s="116">
        <v>3594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2974</v>
      </c>
      <c r="X53" s="116">
        <v>3101</v>
      </c>
      <c r="Y53" s="116">
        <v>3150</v>
      </c>
      <c r="Z53" s="116">
        <v>3157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2572</v>
      </c>
      <c r="X54" s="116">
        <v>2691</v>
      </c>
      <c r="Y54" s="116">
        <v>2702</v>
      </c>
      <c r="Z54" s="116">
        <v>2783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1998</v>
      </c>
      <c r="X55" s="116">
        <v>1994</v>
      </c>
      <c r="Y55" s="116">
        <v>2050</v>
      </c>
      <c r="Z55" s="116">
        <v>2079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1532</v>
      </c>
      <c r="X56" s="116">
        <v>1592</v>
      </c>
      <c r="Y56" s="116">
        <v>1543</v>
      </c>
      <c r="Z56" s="116">
        <v>1508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878</v>
      </c>
      <c r="X57" s="116">
        <v>1017</v>
      </c>
      <c r="Y57" s="116">
        <v>1009</v>
      </c>
      <c r="Z57" s="116">
        <v>1037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448</v>
      </c>
      <c r="X58" s="116">
        <v>448</v>
      </c>
      <c r="Y58" s="116">
        <v>457</v>
      </c>
      <c r="Z58" s="116">
        <v>464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159</v>
      </c>
      <c r="X59" s="116">
        <v>167</v>
      </c>
      <c r="Y59" s="116">
        <v>187</v>
      </c>
      <c r="Z59" s="116">
        <v>191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135</v>
      </c>
      <c r="X60" s="116">
        <v>140</v>
      </c>
      <c r="Y60" s="116">
        <v>129</v>
      </c>
      <c r="Z60" s="116">
        <v>120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49945</v>
      </c>
      <c r="X61" s="116">
        <v>50553</v>
      </c>
      <c r="Y61" s="116">
        <v>51923</v>
      </c>
      <c r="Z61" s="116">
        <v>52331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21</v>
      </c>
      <c r="X63" s="116">
        <v>28</v>
      </c>
      <c r="Y63" s="116">
        <v>24</v>
      </c>
      <c r="Z63" s="116">
        <v>28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Stonnington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374</v>
      </c>
      <c r="X64" s="116">
        <v>399</v>
      </c>
      <c r="Y64" s="116">
        <v>396</v>
      </c>
      <c r="Z64" s="116">
        <v>442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2310</v>
      </c>
      <c r="X65" s="116">
        <v>2264</v>
      </c>
      <c r="Y65" s="116">
        <v>2228</v>
      </c>
      <c r="Z65" s="116">
        <v>2300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6789</v>
      </c>
      <c r="X66" s="116">
        <v>6738</v>
      </c>
      <c r="Y66" s="116">
        <v>6494</v>
      </c>
      <c r="Z66" s="116">
        <v>6434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11528</v>
      </c>
      <c r="X67" s="116">
        <v>11559</v>
      </c>
      <c r="Y67" s="116">
        <v>11858</v>
      </c>
      <c r="Z67" s="116">
        <v>12282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8156</v>
      </c>
      <c r="X68" s="116">
        <v>8397</v>
      </c>
      <c r="Y68" s="116">
        <v>8813</v>
      </c>
      <c r="Z68" s="116">
        <v>9021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4565</v>
      </c>
      <c r="X69" s="116">
        <v>5062</v>
      </c>
      <c r="Y69" s="116">
        <v>5379</v>
      </c>
      <c r="Z69" s="116">
        <v>5522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3690</v>
      </c>
      <c r="X70" s="116">
        <v>3709</v>
      </c>
      <c r="Y70" s="116">
        <v>3719</v>
      </c>
      <c r="Z70" s="116">
        <v>3753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3450</v>
      </c>
      <c r="X71" s="116">
        <v>3664</v>
      </c>
      <c r="Y71" s="116">
        <v>3759</v>
      </c>
      <c r="Z71" s="116">
        <v>3821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3068</v>
      </c>
      <c r="X72" s="116">
        <v>3192</v>
      </c>
      <c r="Y72" s="116">
        <v>3162</v>
      </c>
      <c r="Z72" s="116">
        <v>3306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2761</v>
      </c>
      <c r="X73" s="116">
        <v>2827</v>
      </c>
      <c r="Y73" s="116">
        <v>2891</v>
      </c>
      <c r="Z73" s="116">
        <v>2975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2126</v>
      </c>
      <c r="X74" s="116">
        <v>2075</v>
      </c>
      <c r="Y74" s="116">
        <v>2132</v>
      </c>
      <c r="Z74" s="116">
        <v>2227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1417</v>
      </c>
      <c r="X75" s="116">
        <v>1437</v>
      </c>
      <c r="Y75" s="116">
        <v>1395</v>
      </c>
      <c r="Z75" s="116">
        <v>1397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609</v>
      </c>
      <c r="X76" s="116">
        <v>682</v>
      </c>
      <c r="Y76" s="116">
        <v>768</v>
      </c>
      <c r="Z76" s="116">
        <v>817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248</v>
      </c>
      <c r="X77" s="116">
        <v>288</v>
      </c>
      <c r="Y77" s="116">
        <v>275</v>
      </c>
      <c r="Z77" s="116">
        <v>282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132</v>
      </c>
      <c r="X78" s="116">
        <v>134</v>
      </c>
      <c r="Y78" s="116">
        <v>145</v>
      </c>
      <c r="Z78" s="116">
        <v>143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150</v>
      </c>
      <c r="X79" s="116">
        <v>135</v>
      </c>
      <c r="Y79" s="116">
        <v>137</v>
      </c>
      <c r="Z79" s="116">
        <v>115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51391</v>
      </c>
      <c r="X80" s="116">
        <v>52590</v>
      </c>
      <c r="Y80" s="116">
        <v>53662</v>
      </c>
      <c r="Z80" s="116">
        <v>54866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Stonnington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6142</v>
      </c>
      <c r="X83" s="116">
        <v>6454</v>
      </c>
      <c r="Y83" s="116">
        <v>6698</v>
      </c>
      <c r="Z83" s="116">
        <v>6635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9630</v>
      </c>
      <c r="X84" s="116">
        <v>10059</v>
      </c>
      <c r="Y84" s="116">
        <v>10656</v>
      </c>
      <c r="Z84" s="116">
        <v>10966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107,197</v>
      </c>
      <c r="D85" s="100">
        <f t="shared" ref="D85:D90" si="4">AD4</f>
        <v>1.5248089253411923E-2</v>
      </c>
      <c r="E85" s="101">
        <f t="shared" ref="E85:E90" si="5">AD4</f>
        <v>1.5248089253411923E-2</v>
      </c>
      <c r="F85" s="100">
        <f t="shared" ref="F85:F90" si="6">AF4</f>
        <v>0.10148993012741481</v>
      </c>
      <c r="G85" s="101">
        <f t="shared" ref="G85:G90" si="7">AF4</f>
        <v>0.10148993012741481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2273</v>
      </c>
      <c r="X85" s="116">
        <v>2363</v>
      </c>
      <c r="Y85" s="116">
        <v>2425</v>
      </c>
      <c r="Z85" s="116">
        <v>2450</v>
      </c>
    </row>
    <row r="86" spans="1:30" ht="15" customHeight="1" x14ac:dyDescent="0.25">
      <c r="A86" s="102" t="s">
        <v>4</v>
      </c>
      <c r="B86" s="51"/>
      <c r="C86" s="61" t="str">
        <f t="shared" si="3"/>
        <v>52,328</v>
      </c>
      <c r="D86" s="100">
        <f t="shared" si="4"/>
        <v>7.8000115555727501E-3</v>
      </c>
      <c r="E86" s="101">
        <f t="shared" si="5"/>
        <v>7.8000115555727501E-3</v>
      </c>
      <c r="F86" s="100">
        <f t="shared" si="6"/>
        <v>9.4773839909619628E-2</v>
      </c>
      <c r="G86" s="101">
        <f t="shared" si="7"/>
        <v>9.4773839909619628E-2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2099</v>
      </c>
      <c r="X86" s="116">
        <v>2027</v>
      </c>
      <c r="Y86" s="116">
        <v>1947</v>
      </c>
      <c r="Z86" s="116">
        <v>2070</v>
      </c>
    </row>
    <row r="87" spans="1:30" ht="15" customHeight="1" x14ac:dyDescent="0.25">
      <c r="A87" s="102" t="s">
        <v>5</v>
      </c>
      <c r="B87" s="51"/>
      <c r="C87" s="61" t="str">
        <f t="shared" si="3"/>
        <v>54,862</v>
      </c>
      <c r="D87" s="100">
        <f t="shared" si="4"/>
        <v>2.2362192985725393E-2</v>
      </c>
      <c r="E87" s="101">
        <f t="shared" si="5"/>
        <v>2.2362192985725393E-2</v>
      </c>
      <c r="F87" s="100">
        <f t="shared" si="6"/>
        <v>0.10783086305076539</v>
      </c>
      <c r="G87" s="101">
        <f t="shared" si="7"/>
        <v>0.10783086305076539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2375</v>
      </c>
      <c r="X87" s="116">
        <v>2523</v>
      </c>
      <c r="Y87" s="116">
        <v>2566</v>
      </c>
      <c r="Z87" s="116">
        <v>2548</v>
      </c>
    </row>
    <row r="88" spans="1:30" ht="15" customHeight="1" x14ac:dyDescent="0.25">
      <c r="A88" s="51" t="s">
        <v>6</v>
      </c>
      <c r="B88" s="51"/>
      <c r="C88" s="61" t="str">
        <f t="shared" si="3"/>
        <v>72,303</v>
      </c>
      <c r="D88" s="100">
        <f t="shared" si="4"/>
        <v>1.1768492345582304E-2</v>
      </c>
      <c r="E88" s="101">
        <f t="shared" si="5"/>
        <v>1.1768492345582304E-2</v>
      </c>
      <c r="F88" s="100">
        <f t="shared" si="6"/>
        <v>8.8884203551151231E-2</v>
      </c>
      <c r="G88" s="101">
        <f t="shared" si="7"/>
        <v>8.8884203551151231E-2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2206</v>
      </c>
      <c r="X88" s="116">
        <v>2237</v>
      </c>
      <c r="Y88" s="116">
        <v>2343</v>
      </c>
      <c r="Z88" s="116">
        <v>2266</v>
      </c>
    </row>
    <row r="89" spans="1:30" ht="15" customHeight="1" x14ac:dyDescent="0.25">
      <c r="A89" s="51" t="s">
        <v>102</v>
      </c>
      <c r="B89" s="51"/>
      <c r="C89" s="61" t="str">
        <f t="shared" si="3"/>
        <v>$53,573</v>
      </c>
      <c r="D89" s="100">
        <f t="shared" si="4"/>
        <v>2.3723987693718751E-2</v>
      </c>
      <c r="E89" s="101">
        <f t="shared" si="5"/>
        <v>2.3723987693718751E-2</v>
      </c>
      <c r="F89" s="100">
        <f t="shared" si="6"/>
        <v>0.13110444862023107</v>
      </c>
      <c r="G89" s="101">
        <f t="shared" si="7"/>
        <v>0.13110444862023107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508</v>
      </c>
      <c r="X89" s="116">
        <v>531</v>
      </c>
      <c r="Y89" s="116">
        <v>573</v>
      </c>
      <c r="Z89" s="116">
        <v>580</v>
      </c>
    </row>
    <row r="90" spans="1:30" ht="15" customHeight="1" x14ac:dyDescent="0.25">
      <c r="A90" s="51" t="s">
        <v>7</v>
      </c>
      <c r="B90" s="51"/>
      <c r="C90" s="61" t="str">
        <f t="shared" si="3"/>
        <v>$6,557.5 mil</v>
      </c>
      <c r="D90" s="100">
        <f t="shared" si="4"/>
        <v>4.6496214171808825E-2</v>
      </c>
      <c r="E90" s="101">
        <f t="shared" si="5"/>
        <v>4.6496214171808825E-2</v>
      </c>
      <c r="F90" s="100">
        <f t="shared" si="6"/>
        <v>0.19863043522741153</v>
      </c>
      <c r="G90" s="101">
        <f t="shared" si="7"/>
        <v>0.19863043522741153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1728</v>
      </c>
      <c r="X90" s="116">
        <v>1450</v>
      </c>
      <c r="Y90" s="116">
        <v>1423</v>
      </c>
      <c r="Z90" s="116">
        <v>1414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34369</v>
      </c>
      <c r="X91" s="116">
        <v>34815</v>
      </c>
      <c r="Y91" s="116">
        <v>35720</v>
      </c>
      <c r="Z91" s="116">
        <v>35967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4440</v>
      </c>
      <c r="X93" s="116">
        <v>4733</v>
      </c>
      <c r="Y93" s="116">
        <v>4991</v>
      </c>
      <c r="Z93" s="116">
        <v>5010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10053</v>
      </c>
      <c r="X94" s="116">
        <v>10384</v>
      </c>
      <c r="Y94" s="116">
        <v>10977</v>
      </c>
      <c r="Z94" s="116">
        <v>11515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751</v>
      </c>
      <c r="X95" s="116">
        <v>784</v>
      </c>
      <c r="Y95" s="116">
        <v>796</v>
      </c>
      <c r="Z95" s="116">
        <v>793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3076</v>
      </c>
      <c r="X96" s="116">
        <v>2894</v>
      </c>
      <c r="Y96" s="116">
        <v>3014</v>
      </c>
      <c r="Z96" s="116">
        <v>3034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5344</v>
      </c>
      <c r="X97" s="116">
        <v>5804</v>
      </c>
      <c r="Y97" s="116">
        <v>5844</v>
      </c>
      <c r="Z97" s="116">
        <v>5775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2811</v>
      </c>
      <c r="X98" s="116">
        <v>2891</v>
      </c>
      <c r="Y98" s="116">
        <v>2930</v>
      </c>
      <c r="Z98" s="116">
        <v>2907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73</v>
      </c>
      <c r="X99" s="116">
        <v>69</v>
      </c>
      <c r="Y99" s="116">
        <v>70</v>
      </c>
      <c r="Z99" s="116">
        <v>93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838</v>
      </c>
      <c r="X100" s="116">
        <v>735</v>
      </c>
      <c r="Y100" s="116">
        <v>705</v>
      </c>
      <c r="Z100" s="116">
        <v>709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34311</v>
      </c>
      <c r="X101" s="116">
        <v>34859</v>
      </c>
      <c r="Y101" s="116">
        <v>35740</v>
      </c>
      <c r="Z101" s="116">
        <v>36337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78487</v>
      </c>
      <c r="X104" s="116">
        <v>81761</v>
      </c>
      <c r="Y104" s="116">
        <v>84020</v>
      </c>
      <c r="Z104" s="116">
        <v>85042</v>
      </c>
      <c r="AB104" s="113" t="str">
        <f>TEXT(Z104,"###,###")</f>
        <v>85,042</v>
      </c>
      <c r="AD104" s="134">
        <f>Z104/($Z$4)*100</f>
        <v>79.332444004962824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14007</v>
      </c>
      <c r="X105" s="116">
        <v>13822</v>
      </c>
      <c r="Y105" s="116">
        <v>13768</v>
      </c>
      <c r="Z105" s="116">
        <v>14729</v>
      </c>
      <c r="AB105" s="113" t="str">
        <f>TEXT(Z105,"###,###")</f>
        <v>14,729</v>
      </c>
      <c r="AD105" s="134">
        <f>Z105/($Z$4)*100</f>
        <v>13.740123324346765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92494</v>
      </c>
      <c r="X106" s="124">
        <v>95583</v>
      </c>
      <c r="Y106" s="124">
        <v>97788</v>
      </c>
      <c r="Z106" s="124">
        <v>99771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14691</v>
      </c>
      <c r="X108" s="116">
        <v>15929</v>
      </c>
      <c r="Y108" s="116">
        <v>18882</v>
      </c>
      <c r="Z108" s="116">
        <v>16330</v>
      </c>
      <c r="AB108" s="113" t="str">
        <f>TEXT(Z108,"###,###")</f>
        <v>16,330</v>
      </c>
      <c r="AD108" s="134">
        <f>Z108/($Z$4)*100</f>
        <v>15.233635269643738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13753</v>
      </c>
      <c r="X109" s="116">
        <v>14035</v>
      </c>
      <c r="Y109" s="116">
        <v>13862</v>
      </c>
      <c r="Z109" s="116">
        <v>13650</v>
      </c>
      <c r="AB109" s="113" t="str">
        <f>TEXT(Z109,"###,###")</f>
        <v>13,650</v>
      </c>
      <c r="AD109" s="134">
        <f>Z109/($Z$4)*100</f>
        <v>12.733565304999207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23837</v>
      </c>
      <c r="X110" s="116">
        <v>23615</v>
      </c>
      <c r="Y110" s="116">
        <v>22278</v>
      </c>
      <c r="Z110" s="116">
        <v>24716</v>
      </c>
      <c r="AB110" s="113" t="str">
        <f>TEXT(Z110,"###,###")</f>
        <v>24,716</v>
      </c>
      <c r="AD110" s="134">
        <f>Z110/($Z$4)*100</f>
        <v>23.056615390356072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40213</v>
      </c>
      <c r="X111" s="116">
        <v>42004</v>
      </c>
      <c r="Y111" s="116">
        <v>42766</v>
      </c>
      <c r="Z111" s="116">
        <v>45068</v>
      </c>
      <c r="AB111" s="113" t="str">
        <f>TEXT(Z111,"###,###")</f>
        <v>45,068</v>
      </c>
      <c r="AD111" s="134">
        <f>Z111/($Z$4)*100</f>
        <v>42.042221330820823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101336</v>
      </c>
      <c r="X112" s="116">
        <v>103143</v>
      </c>
      <c r="Y112" s="116">
        <v>105587</v>
      </c>
      <c r="Z112" s="116">
        <v>107199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41.1</v>
      </c>
      <c r="W118" s="135">
        <v>38.78</v>
      </c>
      <c r="X118" s="135">
        <v>38.97</v>
      </c>
      <c r="Y118" s="135">
        <v>38.99</v>
      </c>
      <c r="Z118" s="135">
        <v>38.950000000000003</v>
      </c>
      <c r="AB118" s="113" t="str">
        <f>TEXT(Z118,"##.0")</f>
        <v>39.0</v>
      </c>
    </row>
    <row r="120" spans="19:32" x14ac:dyDescent="0.25">
      <c r="S120" s="105" t="s">
        <v>104</v>
      </c>
      <c r="T120" s="116"/>
      <c r="U120" s="116"/>
      <c r="V120" s="116">
        <v>56647</v>
      </c>
      <c r="W120" s="116">
        <v>58639</v>
      </c>
      <c r="X120" s="116">
        <v>59243</v>
      </c>
      <c r="Y120" s="116">
        <v>60554</v>
      </c>
      <c r="Z120" s="116">
        <v>61328</v>
      </c>
      <c r="AB120" s="113" t="str">
        <f>TEXT(Z120,"###,###")</f>
        <v>61,328</v>
      </c>
    </row>
    <row r="121" spans="19:32" x14ac:dyDescent="0.25">
      <c r="S121" s="105" t="s">
        <v>105</v>
      </c>
      <c r="T121" s="116"/>
      <c r="U121" s="116"/>
      <c r="V121" s="116">
        <v>4560</v>
      </c>
      <c r="W121" s="116">
        <v>4596</v>
      </c>
      <c r="X121" s="116">
        <v>4667</v>
      </c>
      <c r="Y121" s="116">
        <v>4880</v>
      </c>
      <c r="Z121" s="116">
        <v>4870</v>
      </c>
      <c r="AB121" s="113" t="str">
        <f>TEXT(Z121,"###,###")</f>
        <v>4,870</v>
      </c>
    </row>
    <row r="122" spans="19:32" x14ac:dyDescent="0.25">
      <c r="S122" s="105" t="s">
        <v>106</v>
      </c>
      <c r="T122" s="116"/>
      <c r="U122" s="116"/>
      <c r="V122" s="116">
        <v>5198</v>
      </c>
      <c r="W122" s="116">
        <v>5441</v>
      </c>
      <c r="X122" s="116">
        <v>5764</v>
      </c>
      <c r="Y122" s="116">
        <v>6029</v>
      </c>
      <c r="Z122" s="116">
        <v>6109</v>
      </c>
      <c r="AB122" s="113" t="str">
        <f>TEXT(Z122,"###,###")</f>
        <v>6,109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61845</v>
      </c>
      <c r="W124" s="116">
        <v>64080</v>
      </c>
      <c r="X124" s="116">
        <v>65007</v>
      </c>
      <c r="Y124" s="116">
        <v>66583</v>
      </c>
      <c r="Z124" s="116">
        <v>67437</v>
      </c>
      <c r="AB124" s="113" t="str">
        <f>TEXT(Z124,"###,###")</f>
        <v>67,437</v>
      </c>
      <c r="AD124" s="131">
        <f>Z124/$Z$7*100</f>
        <v>93.269988797145345</v>
      </c>
    </row>
    <row r="125" spans="19:32" x14ac:dyDescent="0.25">
      <c r="S125" s="105" t="s">
        <v>108</v>
      </c>
      <c r="T125" s="116"/>
      <c r="U125" s="116"/>
      <c r="V125" s="116">
        <v>9758</v>
      </c>
      <c r="W125" s="116">
        <v>10037</v>
      </c>
      <c r="X125" s="116">
        <v>10431</v>
      </c>
      <c r="Y125" s="116">
        <v>10909</v>
      </c>
      <c r="Z125" s="116">
        <v>10979</v>
      </c>
      <c r="AB125" s="113" t="str">
        <f>TEXT(Z125,"###,###")</f>
        <v>10,979</v>
      </c>
      <c r="AD125" s="131">
        <f>Z125/$Z$7*100</f>
        <v>15.184708794932437</v>
      </c>
    </row>
    <row r="127" spans="19:32" x14ac:dyDescent="0.25">
      <c r="S127" s="105" t="s">
        <v>109</v>
      </c>
      <c r="T127" s="116"/>
      <c r="U127" s="116"/>
      <c r="V127" s="116">
        <v>33236</v>
      </c>
      <c r="W127" s="116">
        <v>34369</v>
      </c>
      <c r="X127" s="116">
        <v>34815</v>
      </c>
      <c r="Y127" s="116">
        <v>35720</v>
      </c>
      <c r="Z127" s="116">
        <v>35966</v>
      </c>
      <c r="AB127" s="113" t="str">
        <f>TEXT(Z127,"###,###")</f>
        <v>35,966</v>
      </c>
      <c r="AD127" s="131">
        <f>Z127/$Z$7*100</f>
        <v>49.743440797753898</v>
      </c>
    </row>
    <row r="128" spans="19:32" x14ac:dyDescent="0.25">
      <c r="S128" s="105" t="s">
        <v>110</v>
      </c>
      <c r="T128" s="116"/>
      <c r="U128" s="116"/>
      <c r="V128" s="116">
        <v>33165</v>
      </c>
      <c r="W128" s="116">
        <v>34311</v>
      </c>
      <c r="X128" s="116">
        <v>34859</v>
      </c>
      <c r="Y128" s="116">
        <v>35740</v>
      </c>
      <c r="Z128" s="116">
        <v>36333</v>
      </c>
      <c r="AB128" s="113" t="str">
        <f>TEXT(Z128,"###,###")</f>
        <v>36,333</v>
      </c>
      <c r="AD128" s="131">
        <f>Z128/$Z$7*100</f>
        <v>50.251026928343222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9C08EAA-4472-468A-A8BE-11DB45C2E8D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240C92F0-4F05-4297-8207-0DC00058E1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EF5A878E-62D9-4A6F-BCA9-2F96946D4B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33A6D5E9-E63B-4EAF-85EA-DCDF0CA26AA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4C5E2-BAC4-49BE-8398-35ABAE40C702}">
  <sheetPr codeName="Sheet12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Strathbogie</v>
      </c>
      <c r="T1" s="103"/>
      <c r="U1" s="103"/>
      <c r="V1" s="103"/>
      <c r="W1" s="103"/>
      <c r="X1" s="103"/>
      <c r="Y1" s="104" t="str">
        <f>Y3</f>
        <v>8.65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180</v>
      </c>
      <c r="Y3" s="109" t="s">
        <v>269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8.65 Strathbogie,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7696</v>
      </c>
      <c r="W4" s="112">
        <v>7774</v>
      </c>
      <c r="X4" s="112">
        <v>8036</v>
      </c>
      <c r="Y4" s="112">
        <v>8490</v>
      </c>
      <c r="Z4" s="112">
        <v>8514</v>
      </c>
      <c r="AB4" s="113" t="str">
        <f>TEXT(Z4,"###,###")</f>
        <v>8,514</v>
      </c>
      <c r="AD4" s="114">
        <f>Z4/Y4-1</f>
        <v>2.8268551236749762E-3</v>
      </c>
      <c r="AF4" s="114">
        <f>Z4/V4-1</f>
        <v>0.10628898128898134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3895</v>
      </c>
      <c r="W5" s="112">
        <v>3963</v>
      </c>
      <c r="X5" s="112">
        <v>4090</v>
      </c>
      <c r="Y5" s="112">
        <v>4310</v>
      </c>
      <c r="Z5" s="112">
        <v>4301</v>
      </c>
      <c r="AB5" s="113" t="str">
        <f>TEXT(Z5,"###,###")</f>
        <v>4,301</v>
      </c>
      <c r="AD5" s="114">
        <f t="shared" ref="AD5:AD9" si="0">Z5/Y5-1</f>
        <v>-2.0881670533642316E-3</v>
      </c>
      <c r="AF5" s="114">
        <f t="shared" ref="AF5:AF9" si="1">Z5/V5-1</f>
        <v>0.10423620025673941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3804</v>
      </c>
      <c r="W6" s="112">
        <v>3805</v>
      </c>
      <c r="X6" s="112">
        <v>3946</v>
      </c>
      <c r="Y6" s="112">
        <v>4179</v>
      </c>
      <c r="Z6" s="112">
        <v>4216</v>
      </c>
      <c r="AB6" s="113" t="str">
        <f>TEXT(Z6,"###,###")</f>
        <v>4,216</v>
      </c>
      <c r="AD6" s="114">
        <f t="shared" si="0"/>
        <v>8.8537927733907118E-3</v>
      </c>
      <c r="AF6" s="114">
        <f t="shared" si="1"/>
        <v>0.10830704521556256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5239</v>
      </c>
      <c r="W7" s="112">
        <v>5328</v>
      </c>
      <c r="X7" s="112">
        <v>5493</v>
      </c>
      <c r="Y7" s="112">
        <v>5780</v>
      </c>
      <c r="Z7" s="112">
        <v>5773</v>
      </c>
      <c r="AB7" s="113" t="str">
        <f>TEXT(Z7,"###,###")</f>
        <v>5,773</v>
      </c>
      <c r="AD7" s="114">
        <f t="shared" si="0"/>
        <v>-1.2110726643598246E-3</v>
      </c>
      <c r="AF7" s="114">
        <f t="shared" si="1"/>
        <v>0.10192784882611194</v>
      </c>
    </row>
    <row r="8" spans="1:32" ht="17.25" customHeight="1" x14ac:dyDescent="0.25">
      <c r="A8" s="68" t="s">
        <v>13</v>
      </c>
      <c r="B8" s="69"/>
      <c r="C8" s="31"/>
      <c r="D8" s="70" t="str">
        <f>AB4</f>
        <v>8,514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5,773</v>
      </c>
      <c r="P8" s="71"/>
      <c r="S8" s="111" t="s">
        <v>87</v>
      </c>
      <c r="T8" s="112"/>
      <c r="U8" s="112"/>
      <c r="V8" s="112">
        <v>32691.57</v>
      </c>
      <c r="W8" s="112">
        <v>34162.65</v>
      </c>
      <c r="X8" s="112">
        <v>35692.089999999997</v>
      </c>
      <c r="Y8" s="112">
        <v>37474.17</v>
      </c>
      <c r="Z8" s="112">
        <v>36660</v>
      </c>
      <c r="AB8" s="113" t="str">
        <f>TEXT(Z8,"$###,###")</f>
        <v>$36,660</v>
      </c>
      <c r="AD8" s="114">
        <f t="shared" si="0"/>
        <v>-2.1726164982439844E-2</v>
      </c>
      <c r="AF8" s="114">
        <f t="shared" si="1"/>
        <v>0.12139000971810154</v>
      </c>
    </row>
    <row r="9" spans="1:32" x14ac:dyDescent="0.25">
      <c r="A9" s="32" t="s">
        <v>15</v>
      </c>
      <c r="B9" s="75"/>
      <c r="C9" s="76"/>
      <c r="D9" s="77">
        <f>AD104</f>
        <v>66.22034296452901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51.273168196778109</v>
      </c>
      <c r="P9" s="78" t="s">
        <v>88</v>
      </c>
      <c r="S9" s="111" t="s">
        <v>7</v>
      </c>
      <c r="T9" s="112"/>
      <c r="U9" s="112"/>
      <c r="V9" s="112">
        <v>201218191</v>
      </c>
      <c r="W9" s="112">
        <v>209370512</v>
      </c>
      <c r="X9" s="112">
        <v>229549560</v>
      </c>
      <c r="Y9" s="112">
        <v>252721369</v>
      </c>
      <c r="Z9" s="112">
        <v>260170833</v>
      </c>
      <c r="AB9" s="113" t="str">
        <f>TEXT(Z9/1000000,"$#,###.0")&amp;" mil"</f>
        <v>$260.2 mil</v>
      </c>
      <c r="AD9" s="114">
        <f t="shared" si="0"/>
        <v>2.9476984987367727E-2</v>
      </c>
      <c r="AF9" s="114">
        <f t="shared" si="1"/>
        <v>0.29297868998335241</v>
      </c>
    </row>
    <row r="10" spans="1:32" x14ac:dyDescent="0.25">
      <c r="A10" s="32" t="s">
        <v>18</v>
      </c>
      <c r="B10" s="75"/>
      <c r="C10" s="76"/>
      <c r="D10" s="77">
        <f>AD105</f>
        <v>17.688513037350244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48.709509786939201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83.890524857093368</v>
      </c>
      <c r="P11" s="78" t="s">
        <v>88</v>
      </c>
      <c r="S11" s="111" t="s">
        <v>30</v>
      </c>
      <c r="T11" s="116"/>
      <c r="U11" s="116"/>
      <c r="V11" s="116">
        <v>6110</v>
      </c>
      <c r="W11" s="116">
        <v>6182</v>
      </c>
      <c r="X11" s="116">
        <v>6436</v>
      </c>
      <c r="Y11" s="116">
        <v>6791</v>
      </c>
      <c r="Z11" s="116">
        <v>6908</v>
      </c>
    </row>
    <row r="12" spans="1:32" ht="28.5" customHeight="1" x14ac:dyDescent="0.25">
      <c r="A12" s="32" t="s">
        <v>20</v>
      </c>
      <c r="B12" s="76"/>
      <c r="C12" s="76"/>
      <c r="D12" s="77">
        <f>AD108</f>
        <v>20.354709889593611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27.871124198856744</v>
      </c>
      <c r="P12" s="78" t="s">
        <v>88</v>
      </c>
      <c r="S12" s="111" t="s">
        <v>31</v>
      </c>
      <c r="T12" s="116"/>
      <c r="U12" s="116"/>
      <c r="V12" s="116">
        <v>1589</v>
      </c>
      <c r="W12" s="116">
        <v>1586</v>
      </c>
      <c r="X12" s="116">
        <v>1600</v>
      </c>
      <c r="Y12" s="116">
        <v>1702</v>
      </c>
      <c r="Z12" s="116">
        <v>1607</v>
      </c>
    </row>
    <row r="13" spans="1:32" ht="15" customHeight="1" x14ac:dyDescent="0.25">
      <c r="A13" s="32" t="s">
        <v>21</v>
      </c>
      <c r="B13" s="76"/>
      <c r="C13" s="76"/>
      <c r="D13" s="77">
        <f>AD109</f>
        <v>15.574348132487668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46.0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24.160206718346252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16.967071057192374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23.760864458538876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83.032928942807629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1224</v>
      </c>
      <c r="Z15" s="116">
        <v>1234</v>
      </c>
      <c r="AB15" s="121">
        <f t="shared" ref="AB15:AB34" si="2">IF(Z15="np",0,Z15/$Z$34)</f>
        <v>0.1448696877201221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36</v>
      </c>
      <c r="Z16" s="116">
        <v>46</v>
      </c>
      <c r="AB16" s="121">
        <f t="shared" si="2"/>
        <v>5.4003287156609535E-3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661</v>
      </c>
      <c r="Z17" s="116">
        <v>572</v>
      </c>
      <c r="AB17" s="121">
        <f t="shared" si="2"/>
        <v>6.7151913594740556E-2</v>
      </c>
    </row>
    <row r="18" spans="1:28" x14ac:dyDescent="0.25">
      <c r="A18" s="67" t="str">
        <f>$S$1&amp;" ("&amp;$V$2&amp;" to "&amp;$Z$2&amp;")"</f>
        <v>Strathbogie (2014-15 to 2018-19)</v>
      </c>
      <c r="B18" s="67"/>
      <c r="C18" s="67"/>
      <c r="D18" s="67"/>
      <c r="E18" s="67"/>
      <c r="F18" s="67"/>
      <c r="G18" s="67" t="str">
        <f>$S$1&amp;" ("&amp;$V$2&amp;" to "&amp;$Z$2&amp;")"</f>
        <v>Strathbogie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49</v>
      </c>
      <c r="Z18" s="116">
        <v>53</v>
      </c>
      <c r="AB18" s="121">
        <f t="shared" si="2"/>
        <v>6.2221178680441419E-3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591</v>
      </c>
      <c r="Z19" s="116">
        <v>569</v>
      </c>
      <c r="AB19" s="121">
        <f t="shared" si="2"/>
        <v>6.6799718243719178E-2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225</v>
      </c>
      <c r="Z20" s="116">
        <v>190</v>
      </c>
      <c r="AB20" s="121">
        <f t="shared" si="2"/>
        <v>2.2305705564686546E-2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471</v>
      </c>
      <c r="Z21" s="116">
        <v>497</v>
      </c>
      <c r="AB21" s="121">
        <f t="shared" si="2"/>
        <v>5.8347029819206385E-2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395</v>
      </c>
      <c r="Z22" s="116">
        <v>497</v>
      </c>
      <c r="AB22" s="121">
        <f t="shared" si="2"/>
        <v>5.8347029819206385E-2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407</v>
      </c>
      <c r="Z23" s="116">
        <v>337</v>
      </c>
      <c r="AB23" s="121">
        <f t="shared" si="2"/>
        <v>3.9563277764733507E-2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60</v>
      </c>
      <c r="Z24" s="116">
        <v>53</v>
      </c>
      <c r="AB24" s="121">
        <f t="shared" si="2"/>
        <v>6.2221178680441419E-3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215</v>
      </c>
      <c r="Z25" s="116">
        <v>231</v>
      </c>
      <c r="AB25" s="121">
        <f t="shared" si="2"/>
        <v>2.7119042028645221E-2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133</v>
      </c>
      <c r="Z26" s="116">
        <v>135</v>
      </c>
      <c r="AB26" s="121">
        <f t="shared" si="2"/>
        <v>1.5848790795961493E-2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417</v>
      </c>
      <c r="Z27" s="116">
        <v>423</v>
      </c>
      <c r="AB27" s="121">
        <f t="shared" si="2"/>
        <v>4.9659544494012678E-2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507</v>
      </c>
      <c r="Z28" s="116">
        <v>519</v>
      </c>
      <c r="AB28" s="121">
        <f t="shared" si="2"/>
        <v>6.0929795726696406E-2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412</v>
      </c>
      <c r="Z29" s="116">
        <v>683</v>
      </c>
      <c r="AB29" s="121">
        <f t="shared" si="2"/>
        <v>8.0183141582531106E-2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506</v>
      </c>
      <c r="Z30" s="116">
        <v>358</v>
      </c>
      <c r="AB30" s="121">
        <f t="shared" si="2"/>
        <v>4.2028645221883071E-2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824</v>
      </c>
      <c r="Z31" s="116">
        <v>860</v>
      </c>
      <c r="AB31" s="121">
        <f t="shared" si="2"/>
        <v>0.10096266729279174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178</v>
      </c>
      <c r="Z32" s="116">
        <v>186</v>
      </c>
      <c r="AB32" s="121">
        <f t="shared" si="2"/>
        <v>2.1836111763324725E-2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176</v>
      </c>
      <c r="Z33" s="116">
        <v>200</v>
      </c>
      <c r="AB33" s="121">
        <f t="shared" si="2"/>
        <v>2.34796900680911E-2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8494</v>
      </c>
      <c r="Z34" s="124">
        <v>8518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4791</v>
      </c>
      <c r="AB37" s="136">
        <f>Z37/Z40*100</f>
        <v>83.032928942807629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979</v>
      </c>
      <c r="AB38" s="136">
        <f>Z38/Z40*100</f>
        <v>16.967071057192374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5770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3</v>
      </c>
      <c r="Y44" s="116">
        <v>7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87</v>
      </c>
      <c r="X45" s="116">
        <v>70</v>
      </c>
      <c r="Y45" s="116">
        <v>87</v>
      </c>
      <c r="Z45" s="116">
        <v>93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199</v>
      </c>
      <c r="X46" s="116">
        <v>212</v>
      </c>
      <c r="Y46" s="116">
        <v>234</v>
      </c>
      <c r="Z46" s="116">
        <v>246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306</v>
      </c>
      <c r="X47" s="116">
        <v>310</v>
      </c>
      <c r="Y47" s="116">
        <v>330</v>
      </c>
      <c r="Z47" s="116">
        <v>338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366</v>
      </c>
      <c r="X48" s="116">
        <v>385</v>
      </c>
      <c r="Y48" s="116">
        <v>337</v>
      </c>
      <c r="Z48" s="116">
        <v>391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Strathbogie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288</v>
      </c>
      <c r="X49" s="116">
        <v>330</v>
      </c>
      <c r="Y49" s="116">
        <v>394</v>
      </c>
      <c r="Z49" s="116">
        <v>390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265</v>
      </c>
      <c r="X50" s="116">
        <v>286</v>
      </c>
      <c r="Y50" s="116">
        <v>299</v>
      </c>
      <c r="Z50" s="116">
        <v>340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336</v>
      </c>
      <c r="X51" s="116">
        <v>316</v>
      </c>
      <c r="Y51" s="116">
        <v>324</v>
      </c>
      <c r="Z51" s="116">
        <v>336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378</v>
      </c>
      <c r="X52" s="116">
        <v>393</v>
      </c>
      <c r="Y52" s="116">
        <v>365</v>
      </c>
      <c r="Z52" s="116">
        <v>363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404</v>
      </c>
      <c r="X53" s="116">
        <v>395</v>
      </c>
      <c r="Y53" s="116">
        <v>405</v>
      </c>
      <c r="Z53" s="116">
        <v>386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402</v>
      </c>
      <c r="X54" s="116">
        <v>413</v>
      </c>
      <c r="Y54" s="116">
        <v>422</v>
      </c>
      <c r="Z54" s="116">
        <v>430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445</v>
      </c>
      <c r="X55" s="116">
        <v>448</v>
      </c>
      <c r="Y55" s="116">
        <v>446</v>
      </c>
      <c r="Z55" s="116">
        <v>441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268</v>
      </c>
      <c r="X56" s="116">
        <v>272</v>
      </c>
      <c r="Y56" s="116">
        <v>286</v>
      </c>
      <c r="Z56" s="116">
        <v>295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105</v>
      </c>
      <c r="X57" s="116">
        <v>127</v>
      </c>
      <c r="Y57" s="116">
        <v>149</v>
      </c>
      <c r="Z57" s="116">
        <v>144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65</v>
      </c>
      <c r="X58" s="116">
        <v>62</v>
      </c>
      <c r="Y58" s="116">
        <v>70</v>
      </c>
      <c r="Z58" s="116">
        <v>57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32</v>
      </c>
      <c r="X59" s="116">
        <v>44</v>
      </c>
      <c r="Y59" s="116">
        <v>51</v>
      </c>
      <c r="Z59" s="116">
        <v>38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22</v>
      </c>
      <c r="X60" s="116">
        <v>25</v>
      </c>
      <c r="Y60" s="116">
        <v>26</v>
      </c>
      <c r="Z60" s="116">
        <v>19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3965</v>
      </c>
      <c r="X61" s="116">
        <v>4090</v>
      </c>
      <c r="Y61" s="116">
        <v>4313</v>
      </c>
      <c r="Z61" s="116">
        <v>4298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7</v>
      </c>
      <c r="X63" s="116">
        <v>4</v>
      </c>
      <c r="Y63" s="116">
        <v>4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Strathbogie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82</v>
      </c>
      <c r="X64" s="116">
        <v>72</v>
      </c>
      <c r="Y64" s="116">
        <v>69</v>
      </c>
      <c r="Z64" s="116">
        <v>105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172</v>
      </c>
      <c r="X65" s="116">
        <v>169</v>
      </c>
      <c r="Y65" s="116">
        <v>226</v>
      </c>
      <c r="Z65" s="116">
        <v>253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325</v>
      </c>
      <c r="X66" s="116">
        <v>329</v>
      </c>
      <c r="Y66" s="116">
        <v>311</v>
      </c>
      <c r="Z66" s="116">
        <v>283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341</v>
      </c>
      <c r="X67" s="116">
        <v>367</v>
      </c>
      <c r="Y67" s="116">
        <v>401</v>
      </c>
      <c r="Z67" s="116">
        <v>387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294</v>
      </c>
      <c r="X68" s="116">
        <v>333</v>
      </c>
      <c r="Y68" s="116">
        <v>334</v>
      </c>
      <c r="Z68" s="116">
        <v>347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289</v>
      </c>
      <c r="X69" s="116">
        <v>274</v>
      </c>
      <c r="Y69" s="116">
        <v>292</v>
      </c>
      <c r="Z69" s="116">
        <v>370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316</v>
      </c>
      <c r="X70" s="116">
        <v>332</v>
      </c>
      <c r="Y70" s="116">
        <v>340</v>
      </c>
      <c r="Z70" s="116">
        <v>365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364</v>
      </c>
      <c r="X71" s="116">
        <v>399</v>
      </c>
      <c r="Y71" s="116">
        <v>426</v>
      </c>
      <c r="Z71" s="116">
        <v>411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430</v>
      </c>
      <c r="X72" s="116">
        <v>411</v>
      </c>
      <c r="Y72" s="116">
        <v>415</v>
      </c>
      <c r="Z72" s="116">
        <v>380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476</v>
      </c>
      <c r="X73" s="116">
        <v>505</v>
      </c>
      <c r="Y73" s="116">
        <v>496</v>
      </c>
      <c r="Z73" s="116">
        <v>502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365</v>
      </c>
      <c r="X74" s="116">
        <v>382</v>
      </c>
      <c r="Y74" s="116">
        <v>399</v>
      </c>
      <c r="Z74" s="116">
        <v>412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179</v>
      </c>
      <c r="X75" s="116">
        <v>201</v>
      </c>
      <c r="Y75" s="116">
        <v>234</v>
      </c>
      <c r="Z75" s="116">
        <v>230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88</v>
      </c>
      <c r="X76" s="116">
        <v>90</v>
      </c>
      <c r="Y76" s="116">
        <v>107</v>
      </c>
      <c r="Z76" s="116">
        <v>84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44</v>
      </c>
      <c r="X77" s="116">
        <v>41</v>
      </c>
      <c r="Y77" s="116">
        <v>45</v>
      </c>
      <c r="Z77" s="116">
        <v>48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23</v>
      </c>
      <c r="X78" s="116">
        <v>21</v>
      </c>
      <c r="Y78" s="116">
        <v>25</v>
      </c>
      <c r="Z78" s="116">
        <v>19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20</v>
      </c>
      <c r="X79" s="116">
        <v>19</v>
      </c>
      <c r="Y79" s="116">
        <v>18</v>
      </c>
      <c r="Z79" s="116">
        <v>16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3806</v>
      </c>
      <c r="X80" s="116">
        <v>3946</v>
      </c>
      <c r="Y80" s="116">
        <v>4180</v>
      </c>
      <c r="Z80" s="116">
        <v>4214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Strathbogie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302</v>
      </c>
      <c r="X83" s="116">
        <v>312</v>
      </c>
      <c r="Y83" s="116">
        <v>336</v>
      </c>
      <c r="Z83" s="116">
        <v>336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187</v>
      </c>
      <c r="X84" s="116">
        <v>202</v>
      </c>
      <c r="Y84" s="116">
        <v>202</v>
      </c>
      <c r="Z84" s="116">
        <v>230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8,514</v>
      </c>
      <c r="D85" s="100">
        <f t="shared" ref="D85:D90" si="4">AD4</f>
        <v>2.8268551236749762E-3</v>
      </c>
      <c r="E85" s="101">
        <f t="shared" ref="E85:E90" si="5">AD4</f>
        <v>2.8268551236749762E-3</v>
      </c>
      <c r="F85" s="100">
        <f t="shared" ref="F85:F90" si="6">AF4</f>
        <v>0.10628898128898134</v>
      </c>
      <c r="G85" s="101">
        <f t="shared" ref="G85:G90" si="7">AF4</f>
        <v>0.10628898128898134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451</v>
      </c>
      <c r="X85" s="116">
        <v>473</v>
      </c>
      <c r="Y85" s="116">
        <v>466</v>
      </c>
      <c r="Z85" s="116">
        <v>457</v>
      </c>
    </row>
    <row r="86" spans="1:30" ht="15" customHeight="1" x14ac:dyDescent="0.25">
      <c r="A86" s="102" t="s">
        <v>4</v>
      </c>
      <c r="B86" s="51"/>
      <c r="C86" s="61" t="str">
        <f t="shared" si="3"/>
        <v>4,301</v>
      </c>
      <c r="D86" s="100">
        <f t="shared" si="4"/>
        <v>-2.0881670533642316E-3</v>
      </c>
      <c r="E86" s="101">
        <f t="shared" si="5"/>
        <v>-2.0881670533642316E-3</v>
      </c>
      <c r="F86" s="100">
        <f t="shared" si="6"/>
        <v>0.10423620025673941</v>
      </c>
      <c r="G86" s="101">
        <f t="shared" si="7"/>
        <v>0.10423620025673941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138</v>
      </c>
      <c r="X86" s="116">
        <v>144</v>
      </c>
      <c r="Y86" s="116">
        <v>144</v>
      </c>
      <c r="Z86" s="116">
        <v>141</v>
      </c>
    </row>
    <row r="87" spans="1:30" ht="15" customHeight="1" x14ac:dyDescent="0.25">
      <c r="A87" s="102" t="s">
        <v>5</v>
      </c>
      <c r="B87" s="51"/>
      <c r="C87" s="61" t="str">
        <f t="shared" si="3"/>
        <v>4,216</v>
      </c>
      <c r="D87" s="100">
        <f t="shared" si="4"/>
        <v>8.8537927733907118E-3</v>
      </c>
      <c r="E87" s="101">
        <f t="shared" si="5"/>
        <v>8.8537927733907118E-3</v>
      </c>
      <c r="F87" s="100">
        <f t="shared" si="6"/>
        <v>0.10830704521556256</v>
      </c>
      <c r="G87" s="101">
        <f t="shared" si="7"/>
        <v>0.10830704521556256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86</v>
      </c>
      <c r="X87" s="116">
        <v>86</v>
      </c>
      <c r="Y87" s="116">
        <v>81</v>
      </c>
      <c r="Z87" s="116">
        <v>75</v>
      </c>
    </row>
    <row r="88" spans="1:30" ht="15" customHeight="1" x14ac:dyDescent="0.25">
      <c r="A88" s="51" t="s">
        <v>6</v>
      </c>
      <c r="B88" s="51"/>
      <c r="C88" s="61" t="str">
        <f t="shared" si="3"/>
        <v>5,773</v>
      </c>
      <c r="D88" s="100">
        <f t="shared" si="4"/>
        <v>-1.2110726643598246E-3</v>
      </c>
      <c r="E88" s="101">
        <f t="shared" si="5"/>
        <v>-1.2110726643598246E-3</v>
      </c>
      <c r="F88" s="100">
        <f t="shared" si="6"/>
        <v>0.10192784882611194</v>
      </c>
      <c r="G88" s="101">
        <f t="shared" si="7"/>
        <v>0.10192784882611194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74</v>
      </c>
      <c r="X88" s="116">
        <v>89</v>
      </c>
      <c r="Y88" s="116">
        <v>92</v>
      </c>
      <c r="Z88" s="116">
        <v>100</v>
      </c>
    </row>
    <row r="89" spans="1:30" ht="15" customHeight="1" x14ac:dyDescent="0.25">
      <c r="A89" s="51" t="s">
        <v>102</v>
      </c>
      <c r="B89" s="51"/>
      <c r="C89" s="61" t="str">
        <f t="shared" si="3"/>
        <v>$36,660</v>
      </c>
      <c r="D89" s="100">
        <f t="shared" si="4"/>
        <v>-2.1726164982439844E-2</v>
      </c>
      <c r="E89" s="101">
        <f t="shared" si="5"/>
        <v>-2.1726164982439844E-2</v>
      </c>
      <c r="F89" s="100">
        <f t="shared" si="6"/>
        <v>0.12139000971810154</v>
      </c>
      <c r="G89" s="101">
        <f t="shared" si="7"/>
        <v>0.12139000971810154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267</v>
      </c>
      <c r="X89" s="116">
        <v>276</v>
      </c>
      <c r="Y89" s="116">
        <v>290</v>
      </c>
      <c r="Z89" s="116">
        <v>293</v>
      </c>
    </row>
    <row r="90" spans="1:30" ht="15" customHeight="1" x14ac:dyDescent="0.25">
      <c r="A90" s="51" t="s">
        <v>7</v>
      </c>
      <c r="B90" s="51"/>
      <c r="C90" s="61" t="str">
        <f t="shared" si="3"/>
        <v>$260.2 mil</v>
      </c>
      <c r="D90" s="100">
        <f t="shared" si="4"/>
        <v>2.9476984987367727E-2</v>
      </c>
      <c r="E90" s="101">
        <f t="shared" si="5"/>
        <v>2.9476984987367727E-2</v>
      </c>
      <c r="F90" s="100">
        <f t="shared" si="6"/>
        <v>0.29297868998335241</v>
      </c>
      <c r="G90" s="101">
        <f t="shared" si="7"/>
        <v>0.29297868998335241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402</v>
      </c>
      <c r="X90" s="116">
        <v>424</v>
      </c>
      <c r="Y90" s="116">
        <v>444</v>
      </c>
      <c r="Z90" s="116">
        <v>470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2783</v>
      </c>
      <c r="X91" s="116">
        <v>2865</v>
      </c>
      <c r="Y91" s="116">
        <v>2980</v>
      </c>
      <c r="Z91" s="116">
        <v>2960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164</v>
      </c>
      <c r="X93" s="116">
        <v>173</v>
      </c>
      <c r="Y93" s="116">
        <v>188</v>
      </c>
      <c r="Z93" s="116">
        <v>210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439</v>
      </c>
      <c r="X94" s="116">
        <v>478</v>
      </c>
      <c r="Y94" s="116">
        <v>507</v>
      </c>
      <c r="Z94" s="116">
        <v>513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99</v>
      </c>
      <c r="X95" s="116">
        <v>113</v>
      </c>
      <c r="Y95" s="116">
        <v>126</v>
      </c>
      <c r="Z95" s="116">
        <v>123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336</v>
      </c>
      <c r="X96" s="116">
        <v>351</v>
      </c>
      <c r="Y96" s="116">
        <v>364</v>
      </c>
      <c r="Z96" s="116">
        <v>402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351</v>
      </c>
      <c r="X97" s="116">
        <v>391</v>
      </c>
      <c r="Y97" s="116">
        <v>418</v>
      </c>
      <c r="Z97" s="116">
        <v>405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199</v>
      </c>
      <c r="X98" s="116">
        <v>195</v>
      </c>
      <c r="Y98" s="116">
        <v>200</v>
      </c>
      <c r="Z98" s="116">
        <v>194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22</v>
      </c>
      <c r="X99" s="116">
        <v>27</v>
      </c>
      <c r="Y99" s="116">
        <v>31</v>
      </c>
      <c r="Z99" s="116">
        <v>34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261</v>
      </c>
      <c r="X100" s="116">
        <v>281</v>
      </c>
      <c r="Y100" s="116">
        <v>304</v>
      </c>
      <c r="Z100" s="116">
        <v>277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2547</v>
      </c>
      <c r="X101" s="116">
        <v>2628</v>
      </c>
      <c r="Y101" s="116">
        <v>2804</v>
      </c>
      <c r="Z101" s="116">
        <v>2809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4971</v>
      </c>
      <c r="X104" s="116">
        <v>5367</v>
      </c>
      <c r="Y104" s="116">
        <v>5668</v>
      </c>
      <c r="Z104" s="116">
        <v>5638</v>
      </c>
      <c r="AB104" s="113" t="str">
        <f>TEXT(Z104,"###,###")</f>
        <v>5,638</v>
      </c>
      <c r="AD104" s="134">
        <f>Z104/($Z$4)*100</f>
        <v>66.22034296452901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1386</v>
      </c>
      <c r="X105" s="116">
        <v>1445</v>
      </c>
      <c r="Y105" s="116">
        <v>1367</v>
      </c>
      <c r="Z105" s="116">
        <v>1506</v>
      </c>
      <c r="AB105" s="113" t="str">
        <f>TEXT(Z105,"###,###")</f>
        <v>1,506</v>
      </c>
      <c r="AD105" s="134">
        <f>Z105/($Z$4)*100</f>
        <v>17.688513037350244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6357</v>
      </c>
      <c r="X106" s="124">
        <v>6812</v>
      </c>
      <c r="Y106" s="124">
        <v>7035</v>
      </c>
      <c r="Z106" s="124">
        <v>7144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1535</v>
      </c>
      <c r="X108" s="116">
        <v>1585</v>
      </c>
      <c r="Y108" s="116">
        <v>1861</v>
      </c>
      <c r="Z108" s="116">
        <v>1733</v>
      </c>
      <c r="AB108" s="113" t="str">
        <f>TEXT(Z108,"###,###")</f>
        <v>1,733</v>
      </c>
      <c r="AD108" s="134">
        <f>Z108/($Z$4)*100</f>
        <v>20.354709889593611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1280</v>
      </c>
      <c r="X109" s="116">
        <v>1437</v>
      </c>
      <c r="Y109" s="116">
        <v>1371</v>
      </c>
      <c r="Z109" s="116">
        <v>1326</v>
      </c>
      <c r="AB109" s="113" t="str">
        <f>TEXT(Z109,"###,###")</f>
        <v>1,326</v>
      </c>
      <c r="AD109" s="134">
        <f>Z109/($Z$4)*100</f>
        <v>15.574348132487668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1862</v>
      </c>
      <c r="X110" s="116">
        <v>1853</v>
      </c>
      <c r="Y110" s="116">
        <v>1873</v>
      </c>
      <c r="Z110" s="116">
        <v>2057</v>
      </c>
      <c r="AB110" s="113" t="str">
        <f>TEXT(Z110,"###,###")</f>
        <v>2,057</v>
      </c>
      <c r="AD110" s="134">
        <f>Z110/($Z$4)*100</f>
        <v>24.160206718346252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1679</v>
      </c>
      <c r="X111" s="116">
        <v>1937</v>
      </c>
      <c r="Y111" s="116">
        <v>1932</v>
      </c>
      <c r="Z111" s="116">
        <v>2023</v>
      </c>
      <c r="AB111" s="113" t="str">
        <f>TEXT(Z111,"###,###")</f>
        <v>2,023</v>
      </c>
      <c r="AD111" s="134">
        <f>Z111/($Z$4)*100</f>
        <v>23.760864458538876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7770</v>
      </c>
      <c r="X112" s="116">
        <v>8036</v>
      </c>
      <c r="Y112" s="116">
        <v>8490</v>
      </c>
      <c r="Z112" s="116">
        <v>8514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46.23</v>
      </c>
      <c r="W118" s="135">
        <v>46.39</v>
      </c>
      <c r="X118" s="135">
        <v>46.5</v>
      </c>
      <c r="Y118" s="135">
        <v>46.63</v>
      </c>
      <c r="Z118" s="135">
        <v>46.01</v>
      </c>
      <c r="AB118" s="113" t="str">
        <f>TEXT(Z118,"##.0")</f>
        <v>46.0</v>
      </c>
    </row>
    <row r="120" spans="19:32" x14ac:dyDescent="0.25">
      <c r="S120" s="105" t="s">
        <v>104</v>
      </c>
      <c r="T120" s="116"/>
      <c r="U120" s="116"/>
      <c r="V120" s="116">
        <v>3648</v>
      </c>
      <c r="W120" s="116">
        <v>3742</v>
      </c>
      <c r="X120" s="116">
        <v>3893</v>
      </c>
      <c r="Y120" s="116">
        <v>4076</v>
      </c>
      <c r="Z120" s="116">
        <v>4163</v>
      </c>
      <c r="AB120" s="113" t="str">
        <f>TEXT(Z120,"###,###")</f>
        <v>4,163</v>
      </c>
    </row>
    <row r="121" spans="19:32" x14ac:dyDescent="0.25">
      <c r="S121" s="105" t="s">
        <v>105</v>
      </c>
      <c r="T121" s="116"/>
      <c r="U121" s="116"/>
      <c r="V121" s="116">
        <v>941</v>
      </c>
      <c r="W121" s="116">
        <v>938</v>
      </c>
      <c r="X121" s="116">
        <v>899</v>
      </c>
      <c r="Y121" s="116">
        <v>989</v>
      </c>
      <c r="Z121" s="116">
        <v>929</v>
      </c>
      <c r="AB121" s="113" t="str">
        <f>TEXT(Z121,"###,###")</f>
        <v>929</v>
      </c>
    </row>
    <row r="122" spans="19:32" x14ac:dyDescent="0.25">
      <c r="S122" s="105" t="s">
        <v>106</v>
      </c>
      <c r="T122" s="116"/>
      <c r="U122" s="116"/>
      <c r="V122" s="116">
        <v>646</v>
      </c>
      <c r="W122" s="116">
        <v>651</v>
      </c>
      <c r="X122" s="116">
        <v>701</v>
      </c>
      <c r="Y122" s="116">
        <v>716</v>
      </c>
      <c r="Z122" s="116">
        <v>680</v>
      </c>
      <c r="AB122" s="113" t="str">
        <f>TEXT(Z122,"###,###")</f>
        <v>680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4294</v>
      </c>
      <c r="W124" s="116">
        <v>4393</v>
      </c>
      <c r="X124" s="116">
        <v>4594</v>
      </c>
      <c r="Y124" s="116">
        <v>4792</v>
      </c>
      <c r="Z124" s="116">
        <v>4843</v>
      </c>
      <c r="AB124" s="113" t="str">
        <f>TEXT(Z124,"###,###")</f>
        <v>4,843</v>
      </c>
      <c r="AD124" s="131">
        <f>Z124/$Z$7*100</f>
        <v>83.890524857093368</v>
      </c>
    </row>
    <row r="125" spans="19:32" x14ac:dyDescent="0.25">
      <c r="S125" s="105" t="s">
        <v>108</v>
      </c>
      <c r="T125" s="116"/>
      <c r="U125" s="116"/>
      <c r="V125" s="116">
        <v>1587</v>
      </c>
      <c r="W125" s="116">
        <v>1589</v>
      </c>
      <c r="X125" s="116">
        <v>1600</v>
      </c>
      <c r="Y125" s="116">
        <v>1705</v>
      </c>
      <c r="Z125" s="116">
        <v>1609</v>
      </c>
      <c r="AB125" s="113" t="str">
        <f>TEXT(Z125,"###,###")</f>
        <v>1,609</v>
      </c>
      <c r="AD125" s="131">
        <f>Z125/$Z$7*100</f>
        <v>27.871124198856744</v>
      </c>
    </row>
    <row r="127" spans="19:32" x14ac:dyDescent="0.25">
      <c r="S127" s="105" t="s">
        <v>109</v>
      </c>
      <c r="T127" s="116"/>
      <c r="U127" s="116"/>
      <c r="V127" s="116">
        <v>2733</v>
      </c>
      <c r="W127" s="116">
        <v>2778</v>
      </c>
      <c r="X127" s="116">
        <v>2865</v>
      </c>
      <c r="Y127" s="116">
        <v>2978</v>
      </c>
      <c r="Z127" s="116">
        <v>2960</v>
      </c>
      <c r="AB127" s="113" t="str">
        <f>TEXT(Z127,"###,###")</f>
        <v>2,960</v>
      </c>
      <c r="AD127" s="131">
        <f>Z127/$Z$7*100</f>
        <v>51.273168196778109</v>
      </c>
    </row>
    <row r="128" spans="19:32" x14ac:dyDescent="0.25">
      <c r="S128" s="105" t="s">
        <v>110</v>
      </c>
      <c r="T128" s="116"/>
      <c r="U128" s="116"/>
      <c r="V128" s="116">
        <v>2499</v>
      </c>
      <c r="W128" s="116">
        <v>2546</v>
      </c>
      <c r="X128" s="116">
        <v>2628</v>
      </c>
      <c r="Y128" s="116">
        <v>2808</v>
      </c>
      <c r="Z128" s="116">
        <v>2812</v>
      </c>
      <c r="AB128" s="113" t="str">
        <f>TEXT(Z128,"###,###")</f>
        <v>2,812</v>
      </c>
      <c r="AD128" s="131">
        <f>Z128/$Z$7*100</f>
        <v>48.709509786939201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BFFC3CA-532B-4500-AA0F-B642CF5BFF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1D04EBBF-A84B-4120-9CFF-482A1B3634A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A3CF4CEF-F9B7-424E-B292-19D5195E10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B351FDDE-26E8-451C-9C21-052DDAF004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518A9-208C-44D4-B3A1-23312392F3D3}">
  <sheetPr codeName="Sheet13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Surf Coast</v>
      </c>
      <c r="T1" s="103"/>
      <c r="U1" s="103"/>
      <c r="V1" s="103"/>
      <c r="W1" s="103"/>
      <c r="X1" s="103"/>
      <c r="Y1" s="104" t="str">
        <f>Y3</f>
        <v>8.66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181</v>
      </c>
      <c r="Y3" s="109" t="s">
        <v>270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8.66 Surf Coast,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23762</v>
      </c>
      <c r="W4" s="112">
        <v>23947</v>
      </c>
      <c r="X4" s="112">
        <v>25584</v>
      </c>
      <c r="Y4" s="112">
        <v>26833</v>
      </c>
      <c r="Z4" s="112">
        <v>27810</v>
      </c>
      <c r="AB4" s="113" t="str">
        <f>TEXT(Z4,"###,###")</f>
        <v>27,810</v>
      </c>
      <c r="AD4" s="114">
        <f>Z4/Y4-1</f>
        <v>3.6410390191182529E-2</v>
      </c>
      <c r="AF4" s="114">
        <f>Z4/V4-1</f>
        <v>0.17035603063715166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11717</v>
      </c>
      <c r="W5" s="112">
        <v>11766</v>
      </c>
      <c r="X5" s="112">
        <v>12491</v>
      </c>
      <c r="Y5" s="112">
        <v>13041</v>
      </c>
      <c r="Z5" s="112">
        <v>13356</v>
      </c>
      <c r="AB5" s="113" t="str">
        <f>TEXT(Z5,"###,###")</f>
        <v>13,356</v>
      </c>
      <c r="AD5" s="114">
        <f t="shared" ref="AD5:AD9" si="0">Z5/Y5-1</f>
        <v>2.4154589371980784E-2</v>
      </c>
      <c r="AF5" s="114">
        <f t="shared" ref="AF5:AF9" si="1">Z5/V5-1</f>
        <v>0.13988222241188009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12045</v>
      </c>
      <c r="W6" s="112">
        <v>12181</v>
      </c>
      <c r="X6" s="112">
        <v>13093</v>
      </c>
      <c r="Y6" s="112">
        <v>13792</v>
      </c>
      <c r="Z6" s="112">
        <v>14455</v>
      </c>
      <c r="AB6" s="113" t="str">
        <f>TEXT(Z6,"###,###")</f>
        <v>14,455</v>
      </c>
      <c r="AD6" s="114">
        <f t="shared" si="0"/>
        <v>4.8071345707656699E-2</v>
      </c>
      <c r="AF6" s="114">
        <f t="shared" si="1"/>
        <v>0.20008302200083028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16348</v>
      </c>
      <c r="W7" s="112">
        <v>16707</v>
      </c>
      <c r="X7" s="112">
        <v>17539</v>
      </c>
      <c r="Y7" s="112">
        <v>18338</v>
      </c>
      <c r="Z7" s="112">
        <v>19038</v>
      </c>
      <c r="AB7" s="113" t="str">
        <f>TEXT(Z7,"###,###")</f>
        <v>19,038</v>
      </c>
      <c r="AD7" s="114">
        <f t="shared" si="0"/>
        <v>3.8172101646853474E-2</v>
      </c>
      <c r="AF7" s="114">
        <f t="shared" si="1"/>
        <v>0.16454612184976747</v>
      </c>
    </row>
    <row r="8" spans="1:32" ht="17.25" customHeight="1" x14ac:dyDescent="0.25">
      <c r="A8" s="68" t="s">
        <v>13</v>
      </c>
      <c r="B8" s="69"/>
      <c r="C8" s="31"/>
      <c r="D8" s="70" t="str">
        <f>AB4</f>
        <v>27,810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19,038</v>
      </c>
      <c r="P8" s="71"/>
      <c r="S8" s="111" t="s">
        <v>87</v>
      </c>
      <c r="T8" s="112"/>
      <c r="U8" s="112"/>
      <c r="V8" s="112">
        <v>34394</v>
      </c>
      <c r="W8" s="112">
        <v>36683</v>
      </c>
      <c r="X8" s="112">
        <v>36410</v>
      </c>
      <c r="Y8" s="112">
        <v>37779</v>
      </c>
      <c r="Z8" s="112">
        <v>40378.44</v>
      </c>
      <c r="AB8" s="113" t="str">
        <f>TEXT(Z8,"$###,###")</f>
        <v>$40,378</v>
      </c>
      <c r="AD8" s="114">
        <f t="shared" si="0"/>
        <v>6.8806479790359809E-2</v>
      </c>
      <c r="AF8" s="114">
        <f t="shared" si="1"/>
        <v>0.17399662731871834</v>
      </c>
    </row>
    <row r="9" spans="1:32" x14ac:dyDescent="0.25">
      <c r="A9" s="32" t="s">
        <v>15</v>
      </c>
      <c r="B9" s="75"/>
      <c r="C9" s="76"/>
      <c r="D9" s="77">
        <f>AD104</f>
        <v>70.481841064365341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50.24162201911966</v>
      </c>
      <c r="P9" s="78" t="s">
        <v>88</v>
      </c>
      <c r="S9" s="111" t="s">
        <v>7</v>
      </c>
      <c r="T9" s="112"/>
      <c r="U9" s="112"/>
      <c r="V9" s="112">
        <v>852047796</v>
      </c>
      <c r="W9" s="112">
        <v>905580270</v>
      </c>
      <c r="X9" s="112">
        <v>982294614</v>
      </c>
      <c r="Y9" s="112">
        <v>1073017105</v>
      </c>
      <c r="Z9" s="112">
        <v>1170060098</v>
      </c>
      <c r="AB9" s="113" t="str">
        <f>TEXT(Z9/1000000,"$#,###.0")&amp;" mil"</f>
        <v>$1,170.1 mil</v>
      </c>
      <c r="AD9" s="114">
        <f t="shared" si="0"/>
        <v>9.0439371886807063E-2</v>
      </c>
      <c r="AF9" s="114">
        <f t="shared" si="1"/>
        <v>0.37323293774472721</v>
      </c>
    </row>
    <row r="10" spans="1:32" x14ac:dyDescent="0.25">
      <c r="A10" s="32" t="s">
        <v>18</v>
      </c>
      <c r="B10" s="75"/>
      <c r="C10" s="76"/>
      <c r="D10" s="77">
        <f>AD105</f>
        <v>20.539374325782092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49.763630633469901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89.032461393003473</v>
      </c>
      <c r="P11" s="78" t="s">
        <v>88</v>
      </c>
      <c r="S11" s="111" t="s">
        <v>30</v>
      </c>
      <c r="T11" s="116"/>
      <c r="U11" s="116"/>
      <c r="V11" s="116">
        <v>20099</v>
      </c>
      <c r="W11" s="116">
        <v>20226</v>
      </c>
      <c r="X11" s="116">
        <v>21764</v>
      </c>
      <c r="Y11" s="116">
        <v>22880</v>
      </c>
      <c r="Z11" s="116">
        <v>23710</v>
      </c>
    </row>
    <row r="12" spans="1:32" ht="28.5" customHeight="1" x14ac:dyDescent="0.25">
      <c r="A12" s="32" t="s">
        <v>20</v>
      </c>
      <c r="B12" s="76"/>
      <c r="C12" s="76"/>
      <c r="D12" s="77">
        <f>AD108</f>
        <v>19.108234448040275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21.546380922365795</v>
      </c>
      <c r="P12" s="78" t="s">
        <v>88</v>
      </c>
      <c r="S12" s="111" t="s">
        <v>31</v>
      </c>
      <c r="T12" s="116"/>
      <c r="U12" s="116"/>
      <c r="V12" s="116">
        <v>3660</v>
      </c>
      <c r="W12" s="116">
        <v>3724</v>
      </c>
      <c r="X12" s="116">
        <v>3820</v>
      </c>
      <c r="Y12" s="116">
        <v>3956</v>
      </c>
      <c r="Z12" s="116">
        <v>4102</v>
      </c>
    </row>
    <row r="13" spans="1:32" ht="15" customHeight="1" x14ac:dyDescent="0.25">
      <c r="A13" s="32" t="s">
        <v>21</v>
      </c>
      <c r="B13" s="76"/>
      <c r="C13" s="76"/>
      <c r="D13" s="77">
        <f>AD109</f>
        <v>15.303847536857246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42.8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20.309241280115067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17.672391155926682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36.299892125134839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82.327608844073325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648</v>
      </c>
      <c r="Z15" s="116">
        <v>669</v>
      </c>
      <c r="AB15" s="121">
        <f t="shared" ref="AB15:AB34" si="2">IF(Z15="np",0,Z15/$Z$34)</f>
        <v>2.4052635363486015E-2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59</v>
      </c>
      <c r="Z16" s="116">
        <v>59</v>
      </c>
      <c r="AB16" s="121">
        <f t="shared" si="2"/>
        <v>2.1212339109800819E-3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1076</v>
      </c>
      <c r="Z17" s="116">
        <v>1114</v>
      </c>
      <c r="AB17" s="121">
        <f t="shared" si="2"/>
        <v>4.0051772488674767E-2</v>
      </c>
    </row>
    <row r="18" spans="1:28" x14ac:dyDescent="0.25">
      <c r="A18" s="67" t="str">
        <f>$S$1&amp;" ("&amp;$V$2&amp;" to "&amp;$Z$2&amp;")"</f>
        <v>Surf Coast (2014-15 to 2018-19)</v>
      </c>
      <c r="B18" s="67"/>
      <c r="C18" s="67"/>
      <c r="D18" s="67"/>
      <c r="E18" s="67"/>
      <c r="F18" s="67"/>
      <c r="G18" s="67" t="str">
        <f>$S$1&amp;" ("&amp;$V$2&amp;" to "&amp;$Z$2&amp;")"</f>
        <v>Surf Coast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187</v>
      </c>
      <c r="Z18" s="116">
        <v>188</v>
      </c>
      <c r="AB18" s="121">
        <f t="shared" si="2"/>
        <v>6.7591860214280576E-3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2421</v>
      </c>
      <c r="Z19" s="116">
        <v>2509</v>
      </c>
      <c r="AB19" s="121">
        <f t="shared" si="2"/>
        <v>9.0206370892356363E-2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1096</v>
      </c>
      <c r="Z20" s="116">
        <v>1065</v>
      </c>
      <c r="AB20" s="121">
        <f t="shared" si="2"/>
        <v>3.8290069749047244E-2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2287</v>
      </c>
      <c r="Z21" s="116">
        <v>2390</v>
      </c>
      <c r="AB21" s="121">
        <f t="shared" si="2"/>
        <v>8.5927949953260946E-2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2476</v>
      </c>
      <c r="Z22" s="116">
        <v>2538</v>
      </c>
      <c r="AB22" s="121">
        <f t="shared" si="2"/>
        <v>9.1249011289278786E-2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624</v>
      </c>
      <c r="Z23" s="116">
        <v>615</v>
      </c>
      <c r="AB23" s="121">
        <f t="shared" si="2"/>
        <v>2.2111167038182212E-2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281</v>
      </c>
      <c r="Z24" s="116">
        <v>336</v>
      </c>
      <c r="AB24" s="121">
        <f t="shared" si="2"/>
        <v>1.2080247357445891E-2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921</v>
      </c>
      <c r="Z25" s="116">
        <v>954</v>
      </c>
      <c r="AB25" s="121">
        <f t="shared" si="2"/>
        <v>3.429927374703387E-2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561</v>
      </c>
      <c r="Z26" s="116">
        <v>589</v>
      </c>
      <c r="AB26" s="121">
        <f t="shared" si="2"/>
        <v>2.1176385992665563E-2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1885</v>
      </c>
      <c r="Z27" s="116">
        <v>2068</v>
      </c>
      <c r="AB27" s="121">
        <f t="shared" si="2"/>
        <v>7.4351046235708637E-2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1732</v>
      </c>
      <c r="Z28" s="116">
        <v>1724</v>
      </c>
      <c r="AB28" s="121">
        <f t="shared" si="2"/>
        <v>6.1983173941180698E-2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1368</v>
      </c>
      <c r="Z29" s="116">
        <v>2439</v>
      </c>
      <c r="AB29" s="121">
        <f t="shared" si="2"/>
        <v>8.7689652692888476E-2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2920</v>
      </c>
      <c r="Z30" s="116">
        <v>2164</v>
      </c>
      <c r="AB30" s="121">
        <f t="shared" si="2"/>
        <v>7.780254548069318E-2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3088</v>
      </c>
      <c r="Z31" s="116">
        <v>3301</v>
      </c>
      <c r="AB31" s="121">
        <f t="shared" si="2"/>
        <v>0.11868123966347882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729</v>
      </c>
      <c r="Z32" s="116">
        <v>756</v>
      </c>
      <c r="AB32" s="121">
        <f t="shared" si="2"/>
        <v>2.7180556554253252E-2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823</v>
      </c>
      <c r="Z33" s="116">
        <v>930</v>
      </c>
      <c r="AB33" s="121">
        <f t="shared" si="2"/>
        <v>3.3436398935787731E-2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26833</v>
      </c>
      <c r="Z34" s="124">
        <v>27814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15676</v>
      </c>
      <c r="AB37" s="136">
        <f>Z37/Z40*100</f>
        <v>82.327608844073325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3365</v>
      </c>
      <c r="AB38" s="136">
        <f>Z38/Z40*100</f>
        <v>17.672391155926682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19041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11</v>
      </c>
      <c r="X44" s="116">
        <v>10</v>
      </c>
      <c r="Y44" s="116">
        <v>8</v>
      </c>
      <c r="Z44" s="116">
        <v>6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232</v>
      </c>
      <c r="X45" s="116">
        <v>279</v>
      </c>
      <c r="Y45" s="116">
        <v>303</v>
      </c>
      <c r="Z45" s="116">
        <v>290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693</v>
      </c>
      <c r="X46" s="116">
        <v>727</v>
      </c>
      <c r="Y46" s="116">
        <v>821</v>
      </c>
      <c r="Z46" s="116">
        <v>816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993</v>
      </c>
      <c r="X47" s="116">
        <v>1049</v>
      </c>
      <c r="Y47" s="116">
        <v>1141</v>
      </c>
      <c r="Z47" s="116">
        <v>1077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1075</v>
      </c>
      <c r="X48" s="116">
        <v>1126</v>
      </c>
      <c r="Y48" s="116">
        <v>1142</v>
      </c>
      <c r="Z48" s="116">
        <v>1243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Surf Coast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1119</v>
      </c>
      <c r="X49" s="116">
        <v>1239</v>
      </c>
      <c r="Y49" s="116">
        <v>1270</v>
      </c>
      <c r="Z49" s="116">
        <v>1377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1268</v>
      </c>
      <c r="X50" s="116">
        <v>1305</v>
      </c>
      <c r="Y50" s="116">
        <v>1381</v>
      </c>
      <c r="Z50" s="116">
        <v>1389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1309</v>
      </c>
      <c r="X51" s="116">
        <v>1337</v>
      </c>
      <c r="Y51" s="116">
        <v>1380</v>
      </c>
      <c r="Z51" s="116">
        <v>1478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1193</v>
      </c>
      <c r="X52" s="116">
        <v>1297</v>
      </c>
      <c r="Y52" s="116">
        <v>1360</v>
      </c>
      <c r="Z52" s="116">
        <v>1399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1068</v>
      </c>
      <c r="X53" s="116">
        <v>1132</v>
      </c>
      <c r="Y53" s="116">
        <v>1114</v>
      </c>
      <c r="Z53" s="116">
        <v>1166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1139</v>
      </c>
      <c r="X54" s="116">
        <v>1189</v>
      </c>
      <c r="Y54" s="116">
        <v>1179</v>
      </c>
      <c r="Z54" s="116">
        <v>1157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855</v>
      </c>
      <c r="X55" s="116">
        <v>894</v>
      </c>
      <c r="Y55" s="116">
        <v>942</v>
      </c>
      <c r="Z55" s="116">
        <v>955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503</v>
      </c>
      <c r="X56" s="116">
        <v>548</v>
      </c>
      <c r="Y56" s="116">
        <v>534</v>
      </c>
      <c r="Z56" s="116">
        <v>580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192</v>
      </c>
      <c r="X57" s="116">
        <v>232</v>
      </c>
      <c r="Y57" s="116">
        <v>261</v>
      </c>
      <c r="Z57" s="116">
        <v>280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66</v>
      </c>
      <c r="X58" s="116">
        <v>74</v>
      </c>
      <c r="Y58" s="116">
        <v>93</v>
      </c>
      <c r="Z58" s="116">
        <v>97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39</v>
      </c>
      <c r="X59" s="116">
        <v>39</v>
      </c>
      <c r="Y59" s="116">
        <v>38</v>
      </c>
      <c r="Z59" s="116">
        <v>35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18</v>
      </c>
      <c r="X60" s="116">
        <v>17</v>
      </c>
      <c r="Y60" s="116">
        <v>19</v>
      </c>
      <c r="Z60" s="116">
        <v>13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11766</v>
      </c>
      <c r="X61" s="116">
        <v>12491</v>
      </c>
      <c r="Y61" s="116">
        <v>13041</v>
      </c>
      <c r="Z61" s="116">
        <v>13353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6</v>
      </c>
      <c r="X63" s="116">
        <v>6</v>
      </c>
      <c r="Y63" s="116">
        <v>4</v>
      </c>
      <c r="Z63" s="116">
        <v>8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Surf Coast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249</v>
      </c>
      <c r="X64" s="116">
        <v>278</v>
      </c>
      <c r="Y64" s="116">
        <v>338</v>
      </c>
      <c r="Z64" s="116">
        <v>364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664</v>
      </c>
      <c r="X65" s="116">
        <v>749</v>
      </c>
      <c r="Y65" s="116">
        <v>848</v>
      </c>
      <c r="Z65" s="116">
        <v>850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1008</v>
      </c>
      <c r="X66" s="116">
        <v>1096</v>
      </c>
      <c r="Y66" s="116">
        <v>1199</v>
      </c>
      <c r="Z66" s="116">
        <v>1237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1215</v>
      </c>
      <c r="X67" s="116">
        <v>1316</v>
      </c>
      <c r="Y67" s="116">
        <v>1320</v>
      </c>
      <c r="Z67" s="116">
        <v>1388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1321</v>
      </c>
      <c r="X68" s="116">
        <v>1371</v>
      </c>
      <c r="Y68" s="116">
        <v>1420</v>
      </c>
      <c r="Z68" s="116">
        <v>1450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1245</v>
      </c>
      <c r="X69" s="116">
        <v>1377</v>
      </c>
      <c r="Y69" s="116">
        <v>1467</v>
      </c>
      <c r="Z69" s="116">
        <v>1633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1405</v>
      </c>
      <c r="X70" s="116">
        <v>1442</v>
      </c>
      <c r="Y70" s="116">
        <v>1546</v>
      </c>
      <c r="Z70" s="116">
        <v>1594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1351</v>
      </c>
      <c r="X71" s="116">
        <v>1519</v>
      </c>
      <c r="Y71" s="116">
        <v>1572</v>
      </c>
      <c r="Z71" s="116">
        <v>1656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1203</v>
      </c>
      <c r="X72" s="116">
        <v>1229</v>
      </c>
      <c r="Y72" s="116">
        <v>1256</v>
      </c>
      <c r="Z72" s="116">
        <v>1306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1173</v>
      </c>
      <c r="X73" s="116">
        <v>1208</v>
      </c>
      <c r="Y73" s="116">
        <v>1226</v>
      </c>
      <c r="Z73" s="116">
        <v>1260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741</v>
      </c>
      <c r="X74" s="116">
        <v>837</v>
      </c>
      <c r="Y74" s="116">
        <v>870</v>
      </c>
      <c r="Z74" s="116">
        <v>947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388</v>
      </c>
      <c r="X75" s="116">
        <v>408</v>
      </c>
      <c r="Y75" s="116">
        <v>427</v>
      </c>
      <c r="Z75" s="116">
        <v>499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101</v>
      </c>
      <c r="X76" s="116">
        <v>142</v>
      </c>
      <c r="Y76" s="116">
        <v>171</v>
      </c>
      <c r="Z76" s="116">
        <v>160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50</v>
      </c>
      <c r="X77" s="116">
        <v>50</v>
      </c>
      <c r="Y77" s="116">
        <v>48</v>
      </c>
      <c r="Z77" s="116">
        <v>54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35</v>
      </c>
      <c r="X78" s="116">
        <v>29</v>
      </c>
      <c r="Y78" s="116">
        <v>32</v>
      </c>
      <c r="Z78" s="116">
        <v>27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31</v>
      </c>
      <c r="X79" s="116">
        <v>37</v>
      </c>
      <c r="Y79" s="116">
        <v>30</v>
      </c>
      <c r="Z79" s="116">
        <v>32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12181</v>
      </c>
      <c r="X80" s="116">
        <v>13093</v>
      </c>
      <c r="Y80" s="116">
        <v>13792</v>
      </c>
      <c r="Z80" s="116">
        <v>14457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Surf Coast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1174</v>
      </c>
      <c r="X83" s="116">
        <v>1298</v>
      </c>
      <c r="Y83" s="116">
        <v>1387</v>
      </c>
      <c r="Z83" s="116">
        <v>1448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1395</v>
      </c>
      <c r="X84" s="116">
        <v>1476</v>
      </c>
      <c r="Y84" s="116">
        <v>1523</v>
      </c>
      <c r="Z84" s="116">
        <v>1608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27,810</v>
      </c>
      <c r="D85" s="100">
        <f t="shared" ref="D85:D90" si="4">AD4</f>
        <v>3.6410390191182529E-2</v>
      </c>
      <c r="E85" s="101">
        <f t="shared" ref="E85:E90" si="5">AD4</f>
        <v>3.6410390191182529E-2</v>
      </c>
      <c r="F85" s="100">
        <f t="shared" ref="F85:F90" si="6">AF4</f>
        <v>0.17035603063715166</v>
      </c>
      <c r="G85" s="101">
        <f t="shared" ref="G85:G90" si="7">AF4</f>
        <v>0.17035603063715166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1402</v>
      </c>
      <c r="X85" s="116">
        <v>1457</v>
      </c>
      <c r="Y85" s="116">
        <v>1519</v>
      </c>
      <c r="Z85" s="116">
        <v>1600</v>
      </c>
    </row>
    <row r="86" spans="1:30" ht="15" customHeight="1" x14ac:dyDescent="0.25">
      <c r="A86" s="102" t="s">
        <v>4</v>
      </c>
      <c r="B86" s="51"/>
      <c r="C86" s="61" t="str">
        <f t="shared" si="3"/>
        <v>13,356</v>
      </c>
      <c r="D86" s="100">
        <f t="shared" si="4"/>
        <v>2.4154589371980784E-2</v>
      </c>
      <c r="E86" s="101">
        <f t="shared" si="5"/>
        <v>2.4154589371980784E-2</v>
      </c>
      <c r="F86" s="100">
        <f t="shared" si="6"/>
        <v>0.13988222241188009</v>
      </c>
      <c r="G86" s="101">
        <f t="shared" si="7"/>
        <v>0.13988222241188009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564</v>
      </c>
      <c r="X86" s="116">
        <v>641</v>
      </c>
      <c r="Y86" s="116">
        <v>655</v>
      </c>
      <c r="Z86" s="116">
        <v>720</v>
      </c>
    </row>
    <row r="87" spans="1:30" ht="15" customHeight="1" x14ac:dyDescent="0.25">
      <c r="A87" s="102" t="s">
        <v>5</v>
      </c>
      <c r="B87" s="51"/>
      <c r="C87" s="61" t="str">
        <f t="shared" si="3"/>
        <v>14,455</v>
      </c>
      <c r="D87" s="100">
        <f t="shared" si="4"/>
        <v>4.8071345707656699E-2</v>
      </c>
      <c r="E87" s="101">
        <f t="shared" si="5"/>
        <v>4.8071345707656699E-2</v>
      </c>
      <c r="F87" s="100">
        <f t="shared" si="6"/>
        <v>0.20008302200083028</v>
      </c>
      <c r="G87" s="101">
        <f t="shared" si="7"/>
        <v>0.20008302200083028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333</v>
      </c>
      <c r="X87" s="116">
        <v>363</v>
      </c>
      <c r="Y87" s="116">
        <v>365</v>
      </c>
      <c r="Z87" s="116">
        <v>385</v>
      </c>
    </row>
    <row r="88" spans="1:30" ht="15" customHeight="1" x14ac:dyDescent="0.25">
      <c r="A88" s="51" t="s">
        <v>6</v>
      </c>
      <c r="B88" s="51"/>
      <c r="C88" s="61" t="str">
        <f t="shared" si="3"/>
        <v>19,038</v>
      </c>
      <c r="D88" s="100">
        <f t="shared" si="4"/>
        <v>3.8172101646853474E-2</v>
      </c>
      <c r="E88" s="101">
        <f t="shared" si="5"/>
        <v>3.8172101646853474E-2</v>
      </c>
      <c r="F88" s="100">
        <f t="shared" si="6"/>
        <v>0.16454612184976747</v>
      </c>
      <c r="G88" s="101">
        <f t="shared" si="7"/>
        <v>0.16454612184976747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414</v>
      </c>
      <c r="X88" s="116">
        <v>430</v>
      </c>
      <c r="Y88" s="116">
        <v>477</v>
      </c>
      <c r="Z88" s="116">
        <v>520</v>
      </c>
    </row>
    <row r="89" spans="1:30" ht="15" customHeight="1" x14ac:dyDescent="0.25">
      <c r="A89" s="51" t="s">
        <v>102</v>
      </c>
      <c r="B89" s="51"/>
      <c r="C89" s="61" t="str">
        <f t="shared" si="3"/>
        <v>$40,378</v>
      </c>
      <c r="D89" s="100">
        <f t="shared" si="4"/>
        <v>6.8806479790359809E-2</v>
      </c>
      <c r="E89" s="101">
        <f t="shared" si="5"/>
        <v>6.8806479790359809E-2</v>
      </c>
      <c r="F89" s="100">
        <f t="shared" si="6"/>
        <v>0.17399662731871834</v>
      </c>
      <c r="G89" s="101">
        <f t="shared" si="7"/>
        <v>0.17399662731871834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372</v>
      </c>
      <c r="X89" s="116">
        <v>369</v>
      </c>
      <c r="Y89" s="116">
        <v>377</v>
      </c>
      <c r="Z89" s="116">
        <v>403</v>
      </c>
    </row>
    <row r="90" spans="1:30" ht="15" customHeight="1" x14ac:dyDescent="0.25">
      <c r="A90" s="51" t="s">
        <v>7</v>
      </c>
      <c r="B90" s="51"/>
      <c r="C90" s="61" t="str">
        <f t="shared" si="3"/>
        <v>$1,170.1 mil</v>
      </c>
      <c r="D90" s="100">
        <f t="shared" si="4"/>
        <v>9.0439371886807063E-2</v>
      </c>
      <c r="E90" s="101">
        <f t="shared" si="5"/>
        <v>9.0439371886807063E-2</v>
      </c>
      <c r="F90" s="100">
        <f t="shared" si="6"/>
        <v>0.37323293774472721</v>
      </c>
      <c r="G90" s="101">
        <f t="shared" si="7"/>
        <v>0.37323293774472721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618</v>
      </c>
      <c r="X90" s="116">
        <v>653</v>
      </c>
      <c r="Y90" s="116">
        <v>728</v>
      </c>
      <c r="Z90" s="116">
        <v>746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8453</v>
      </c>
      <c r="X91" s="116">
        <v>8856</v>
      </c>
      <c r="Y91" s="116">
        <v>9232</v>
      </c>
      <c r="Z91" s="116">
        <v>9571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742</v>
      </c>
      <c r="X93" s="116">
        <v>802</v>
      </c>
      <c r="Y93" s="116">
        <v>865</v>
      </c>
      <c r="Z93" s="116">
        <v>962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2155</v>
      </c>
      <c r="X94" s="116">
        <v>2306</v>
      </c>
      <c r="Y94" s="116">
        <v>2445</v>
      </c>
      <c r="Z94" s="116">
        <v>2559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222</v>
      </c>
      <c r="X95" s="116">
        <v>237</v>
      </c>
      <c r="Y95" s="116">
        <v>250</v>
      </c>
      <c r="Z95" s="116">
        <v>257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1009</v>
      </c>
      <c r="X96" s="116">
        <v>1074</v>
      </c>
      <c r="Y96" s="116">
        <v>1163</v>
      </c>
      <c r="Z96" s="116">
        <v>1266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1369</v>
      </c>
      <c r="X97" s="116">
        <v>1463</v>
      </c>
      <c r="Y97" s="116">
        <v>1500</v>
      </c>
      <c r="Z97" s="116">
        <v>1525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799</v>
      </c>
      <c r="X98" s="116">
        <v>833</v>
      </c>
      <c r="Y98" s="116">
        <v>842</v>
      </c>
      <c r="Z98" s="116">
        <v>883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26</v>
      </c>
      <c r="X99" s="116">
        <v>38</v>
      </c>
      <c r="Y99" s="116">
        <v>41</v>
      </c>
      <c r="Z99" s="116">
        <v>50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255</v>
      </c>
      <c r="X100" s="116">
        <v>263</v>
      </c>
      <c r="Y100" s="116">
        <v>302</v>
      </c>
      <c r="Z100" s="116">
        <v>292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8254</v>
      </c>
      <c r="X101" s="116">
        <v>8683</v>
      </c>
      <c r="Y101" s="116">
        <v>9105</v>
      </c>
      <c r="Z101" s="116">
        <v>9469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15784</v>
      </c>
      <c r="X104" s="116">
        <v>17857</v>
      </c>
      <c r="Y104" s="116">
        <v>18977</v>
      </c>
      <c r="Z104" s="116">
        <v>19601</v>
      </c>
      <c r="AB104" s="113" t="str">
        <f>TEXT(Z104,"###,###")</f>
        <v>19,601</v>
      </c>
      <c r="AD104" s="134">
        <f>Z104/($Z$4)*100</f>
        <v>70.481841064365341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5160</v>
      </c>
      <c r="X105" s="116">
        <v>5246</v>
      </c>
      <c r="Y105" s="116">
        <v>5249</v>
      </c>
      <c r="Z105" s="116">
        <v>5712</v>
      </c>
      <c r="AB105" s="113" t="str">
        <f>TEXT(Z105,"###,###")</f>
        <v>5,712</v>
      </c>
      <c r="AD105" s="134">
        <f>Z105/($Z$4)*100</f>
        <v>20.539374325782092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20944</v>
      </c>
      <c r="X106" s="124">
        <v>23103</v>
      </c>
      <c r="Y106" s="124">
        <v>24226</v>
      </c>
      <c r="Z106" s="124">
        <v>25313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4127</v>
      </c>
      <c r="X108" s="116">
        <v>4895</v>
      </c>
      <c r="Y108" s="116">
        <v>5801</v>
      </c>
      <c r="Z108" s="116">
        <v>5314</v>
      </c>
      <c r="AB108" s="113" t="str">
        <f>TEXT(Z108,"###,###")</f>
        <v>5,314</v>
      </c>
      <c r="AD108" s="134">
        <f>Z108/($Z$4)*100</f>
        <v>19.108234448040275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3474</v>
      </c>
      <c r="X109" s="116">
        <v>3850</v>
      </c>
      <c r="Y109" s="116">
        <v>3803</v>
      </c>
      <c r="Z109" s="116">
        <v>4256</v>
      </c>
      <c r="AB109" s="113" t="str">
        <f>TEXT(Z109,"###,###")</f>
        <v>4,256</v>
      </c>
      <c r="AD109" s="134">
        <f>Z109/($Z$4)*100</f>
        <v>15.303847536857246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4791</v>
      </c>
      <c r="X110" s="116">
        <v>5266</v>
      </c>
      <c r="Y110" s="116">
        <v>5293</v>
      </c>
      <c r="Z110" s="116">
        <v>5648</v>
      </c>
      <c r="AB110" s="113" t="str">
        <f>TEXT(Z110,"###,###")</f>
        <v>5,648</v>
      </c>
      <c r="AD110" s="134">
        <f>Z110/($Z$4)*100</f>
        <v>20.309241280115067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8544</v>
      </c>
      <c r="X111" s="116">
        <v>9092</v>
      </c>
      <c r="Y111" s="116">
        <v>9329</v>
      </c>
      <c r="Z111" s="116">
        <v>10095</v>
      </c>
      <c r="AB111" s="113" t="str">
        <f>TEXT(Z111,"###,###")</f>
        <v>10,095</v>
      </c>
      <c r="AD111" s="134">
        <f>Z111/($Z$4)*100</f>
        <v>36.299892125134839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23947</v>
      </c>
      <c r="X112" s="116">
        <v>25584</v>
      </c>
      <c r="Y112" s="116">
        <v>26833</v>
      </c>
      <c r="Z112" s="116">
        <v>27813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40.65</v>
      </c>
      <c r="W118" s="135">
        <v>41.82</v>
      </c>
      <c r="X118" s="135">
        <v>42.8</v>
      </c>
      <c r="Y118" s="135">
        <v>42.83</v>
      </c>
      <c r="Z118" s="135">
        <v>42.79</v>
      </c>
      <c r="AB118" s="113" t="str">
        <f>TEXT(Z118,"##.0")</f>
        <v>42.8</v>
      </c>
    </row>
    <row r="120" spans="19:32" x14ac:dyDescent="0.25">
      <c r="S120" s="105" t="s">
        <v>104</v>
      </c>
      <c r="T120" s="116"/>
      <c r="U120" s="116"/>
      <c r="V120" s="116">
        <v>12685</v>
      </c>
      <c r="W120" s="116">
        <v>12986</v>
      </c>
      <c r="X120" s="116">
        <v>13719</v>
      </c>
      <c r="Y120" s="116">
        <v>14385</v>
      </c>
      <c r="Z120" s="116">
        <v>14941</v>
      </c>
      <c r="AB120" s="113" t="str">
        <f>TEXT(Z120,"###,###")</f>
        <v>14,941</v>
      </c>
    </row>
    <row r="121" spans="19:32" x14ac:dyDescent="0.25">
      <c r="S121" s="105" t="s">
        <v>105</v>
      </c>
      <c r="T121" s="116"/>
      <c r="U121" s="116"/>
      <c r="V121" s="116">
        <v>1984</v>
      </c>
      <c r="W121" s="116">
        <v>1979</v>
      </c>
      <c r="X121" s="116">
        <v>2024</v>
      </c>
      <c r="Y121" s="116">
        <v>2097</v>
      </c>
      <c r="Z121" s="116">
        <v>2093</v>
      </c>
      <c r="AB121" s="113" t="str">
        <f>TEXT(Z121,"###,###")</f>
        <v>2,093</v>
      </c>
    </row>
    <row r="122" spans="19:32" x14ac:dyDescent="0.25">
      <c r="S122" s="105" t="s">
        <v>106</v>
      </c>
      <c r="T122" s="116"/>
      <c r="U122" s="116"/>
      <c r="V122" s="116">
        <v>1676</v>
      </c>
      <c r="W122" s="116">
        <v>1740</v>
      </c>
      <c r="X122" s="116">
        <v>1796</v>
      </c>
      <c r="Y122" s="116">
        <v>1856</v>
      </c>
      <c r="Z122" s="116">
        <v>2009</v>
      </c>
      <c r="AB122" s="113" t="str">
        <f>TEXT(Z122,"###,###")</f>
        <v>2,009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14361</v>
      </c>
      <c r="W124" s="116">
        <v>14726</v>
      </c>
      <c r="X124" s="116">
        <v>15515</v>
      </c>
      <c r="Y124" s="116">
        <v>16241</v>
      </c>
      <c r="Z124" s="116">
        <v>16950</v>
      </c>
      <c r="AB124" s="113" t="str">
        <f>TEXT(Z124,"###,###")</f>
        <v>16,950</v>
      </c>
      <c r="AD124" s="131">
        <f>Z124/$Z$7*100</f>
        <v>89.032461393003473</v>
      </c>
    </row>
    <row r="125" spans="19:32" x14ac:dyDescent="0.25">
      <c r="S125" s="105" t="s">
        <v>108</v>
      </c>
      <c r="T125" s="116"/>
      <c r="U125" s="116"/>
      <c r="V125" s="116">
        <v>3660</v>
      </c>
      <c r="W125" s="116">
        <v>3719</v>
      </c>
      <c r="X125" s="116">
        <v>3820</v>
      </c>
      <c r="Y125" s="116">
        <v>3953</v>
      </c>
      <c r="Z125" s="116">
        <v>4102</v>
      </c>
      <c r="AB125" s="113" t="str">
        <f>TEXT(Z125,"###,###")</f>
        <v>4,102</v>
      </c>
      <c r="AD125" s="131">
        <f>Z125/$Z$7*100</f>
        <v>21.546380922365795</v>
      </c>
    </row>
    <row r="127" spans="19:32" x14ac:dyDescent="0.25">
      <c r="S127" s="105" t="s">
        <v>109</v>
      </c>
      <c r="T127" s="116"/>
      <c r="U127" s="116"/>
      <c r="V127" s="116">
        <v>8314</v>
      </c>
      <c r="W127" s="116">
        <v>8451</v>
      </c>
      <c r="X127" s="116">
        <v>8856</v>
      </c>
      <c r="Y127" s="116">
        <v>9231</v>
      </c>
      <c r="Z127" s="116">
        <v>9565</v>
      </c>
      <c r="AB127" s="113" t="str">
        <f>TEXT(Z127,"###,###")</f>
        <v>9,565</v>
      </c>
      <c r="AD127" s="131">
        <f>Z127/$Z$7*100</f>
        <v>50.24162201911966</v>
      </c>
    </row>
    <row r="128" spans="19:32" x14ac:dyDescent="0.25">
      <c r="S128" s="105" t="s">
        <v>110</v>
      </c>
      <c r="T128" s="116"/>
      <c r="U128" s="116"/>
      <c r="V128" s="116">
        <v>8033</v>
      </c>
      <c r="W128" s="116">
        <v>8252</v>
      </c>
      <c r="X128" s="116">
        <v>8683</v>
      </c>
      <c r="Y128" s="116">
        <v>9103</v>
      </c>
      <c r="Z128" s="116">
        <v>9474</v>
      </c>
      <c r="AB128" s="113" t="str">
        <f>TEXT(Z128,"###,###")</f>
        <v>9,474</v>
      </c>
      <c r="AD128" s="131">
        <f>Z128/$Z$7*100</f>
        <v>49.763630633469901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32D0557-EE3F-441F-8757-4E46BF0212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217F5FFB-7AE3-4000-8DD6-88BF655C24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67145A59-E4C1-4A0A-9CA3-A5418FEDE8F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D5D3E92E-CB7D-475A-87FC-7C76A2BB14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03A23-F3E0-4103-ABE7-1AB9269C0732}">
  <sheetPr codeName="Sheet13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Swan Hill</v>
      </c>
      <c r="T1" s="103"/>
      <c r="U1" s="103"/>
      <c r="V1" s="103"/>
      <c r="W1" s="103"/>
      <c r="X1" s="103"/>
      <c r="Y1" s="104" t="str">
        <f>Y3</f>
        <v>8.67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182</v>
      </c>
      <c r="Y3" s="109" t="s">
        <v>271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8.67 Swan Hill,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15387</v>
      </c>
      <c r="W4" s="112">
        <v>15142</v>
      </c>
      <c r="X4" s="112">
        <v>16396</v>
      </c>
      <c r="Y4" s="112">
        <v>17491</v>
      </c>
      <c r="Z4" s="112">
        <v>17569</v>
      </c>
      <c r="AB4" s="113" t="str">
        <f>TEXT(Z4,"###,###")</f>
        <v>17,569</v>
      </c>
      <c r="AD4" s="114">
        <f>Z4/Y4-1</f>
        <v>4.4594362815162381E-3</v>
      </c>
      <c r="AF4" s="114">
        <f>Z4/V4-1</f>
        <v>0.14180801975693758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8291</v>
      </c>
      <c r="W5" s="112">
        <v>8042</v>
      </c>
      <c r="X5" s="112">
        <v>8545</v>
      </c>
      <c r="Y5" s="112">
        <v>9223</v>
      </c>
      <c r="Z5" s="112">
        <v>9298</v>
      </c>
      <c r="AB5" s="113" t="str">
        <f>TEXT(Z5,"###,###")</f>
        <v>9,298</v>
      </c>
      <c r="AD5" s="114">
        <f t="shared" ref="AD5:AD9" si="0">Z5/Y5-1</f>
        <v>8.1318443022877496E-3</v>
      </c>
      <c r="AF5" s="114">
        <f t="shared" ref="AF5:AF9" si="1">Z5/V5-1</f>
        <v>0.12145700156796524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7098</v>
      </c>
      <c r="W6" s="112">
        <v>7099</v>
      </c>
      <c r="X6" s="112">
        <v>7851</v>
      </c>
      <c r="Y6" s="112">
        <v>8266</v>
      </c>
      <c r="Z6" s="112">
        <v>8269</v>
      </c>
      <c r="AB6" s="113" t="str">
        <f>TEXT(Z6,"###,###")</f>
        <v>8,269</v>
      </c>
      <c r="AD6" s="114">
        <f t="shared" si="0"/>
        <v>3.6293249455598975E-4</v>
      </c>
      <c r="AF6" s="114">
        <f t="shared" si="1"/>
        <v>0.1649760495914343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10818</v>
      </c>
      <c r="W7" s="112">
        <v>10769</v>
      </c>
      <c r="X7" s="112">
        <v>11428</v>
      </c>
      <c r="Y7" s="112">
        <v>12244</v>
      </c>
      <c r="Z7" s="112">
        <v>12219</v>
      </c>
      <c r="AB7" s="113" t="str">
        <f>TEXT(Z7,"###,###")</f>
        <v>12,219</v>
      </c>
      <c r="AD7" s="114">
        <f t="shared" si="0"/>
        <v>-2.0418163998693339E-3</v>
      </c>
      <c r="AF7" s="114">
        <f t="shared" si="1"/>
        <v>0.12950637825845823</v>
      </c>
    </row>
    <row r="8" spans="1:32" ht="17.25" customHeight="1" x14ac:dyDescent="0.25">
      <c r="A8" s="68" t="s">
        <v>13</v>
      </c>
      <c r="B8" s="69"/>
      <c r="C8" s="31"/>
      <c r="D8" s="70" t="str">
        <f>AB4</f>
        <v>17,569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12,219</v>
      </c>
      <c r="P8" s="71"/>
      <c r="S8" s="111" t="s">
        <v>87</v>
      </c>
      <c r="T8" s="112"/>
      <c r="U8" s="112"/>
      <c r="V8" s="112">
        <v>32639.5</v>
      </c>
      <c r="W8" s="112">
        <v>33273</v>
      </c>
      <c r="X8" s="112">
        <v>33094</v>
      </c>
      <c r="Y8" s="112">
        <v>35755.81</v>
      </c>
      <c r="Z8" s="112">
        <v>35959.08</v>
      </c>
      <c r="AB8" s="113" t="str">
        <f>TEXT(Z8,"$###,###")</f>
        <v>$35,959</v>
      </c>
      <c r="AD8" s="114">
        <f t="shared" si="0"/>
        <v>5.6849502220759351E-3</v>
      </c>
      <c r="AF8" s="114">
        <f t="shared" si="1"/>
        <v>0.1017043765989063</v>
      </c>
    </row>
    <row r="9" spans="1:32" x14ac:dyDescent="0.25">
      <c r="A9" s="32" t="s">
        <v>15</v>
      </c>
      <c r="B9" s="75"/>
      <c r="C9" s="76"/>
      <c r="D9" s="77">
        <f>AD104</f>
        <v>71.694461836188736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54.513462640150593</v>
      </c>
      <c r="P9" s="78" t="s">
        <v>88</v>
      </c>
      <c r="S9" s="111" t="s">
        <v>7</v>
      </c>
      <c r="T9" s="112"/>
      <c r="U9" s="112"/>
      <c r="V9" s="112">
        <v>432208145</v>
      </c>
      <c r="W9" s="112">
        <v>445629369</v>
      </c>
      <c r="X9" s="112">
        <v>503276876</v>
      </c>
      <c r="Y9" s="112">
        <v>565541865</v>
      </c>
      <c r="Z9" s="112">
        <v>579835186</v>
      </c>
      <c r="AB9" s="113" t="str">
        <f>TEXT(Z9/1000000,"$#,###.0")&amp;" mil"</f>
        <v>$579.8 mil</v>
      </c>
      <c r="AD9" s="114">
        <f t="shared" si="0"/>
        <v>2.5273674478546448E-2</v>
      </c>
      <c r="AF9" s="114">
        <f t="shared" si="1"/>
        <v>0.34156468985562505</v>
      </c>
    </row>
    <row r="10" spans="1:32" x14ac:dyDescent="0.25">
      <c r="A10" s="32" t="s">
        <v>18</v>
      </c>
      <c r="B10" s="75"/>
      <c r="C10" s="76"/>
      <c r="D10" s="77">
        <f>AD105</f>
        <v>16.130684728783653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45.519273262951145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88.902528848514606</v>
      </c>
      <c r="P11" s="78" t="s">
        <v>88</v>
      </c>
      <c r="S11" s="111" t="s">
        <v>30</v>
      </c>
      <c r="T11" s="116"/>
      <c r="U11" s="116"/>
      <c r="V11" s="116">
        <v>13035</v>
      </c>
      <c r="W11" s="116">
        <v>13009</v>
      </c>
      <c r="X11" s="116">
        <v>14050</v>
      </c>
      <c r="Y11" s="116">
        <v>14820</v>
      </c>
      <c r="Z11" s="116">
        <v>15213</v>
      </c>
    </row>
    <row r="12" spans="1:32" ht="28.5" customHeight="1" x14ac:dyDescent="0.25">
      <c r="A12" s="32" t="s">
        <v>20</v>
      </c>
      <c r="B12" s="76"/>
      <c r="C12" s="76"/>
      <c r="D12" s="77">
        <f>AD108</f>
        <v>15.533041152029142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19.330550781569684</v>
      </c>
      <c r="P12" s="78" t="s">
        <v>88</v>
      </c>
      <c r="S12" s="111" t="s">
        <v>31</v>
      </c>
      <c r="T12" s="116"/>
      <c r="U12" s="116"/>
      <c r="V12" s="116">
        <v>2353</v>
      </c>
      <c r="W12" s="116">
        <v>2136</v>
      </c>
      <c r="X12" s="116">
        <v>2346</v>
      </c>
      <c r="Y12" s="116">
        <v>2674</v>
      </c>
      <c r="Z12" s="116">
        <v>2356</v>
      </c>
    </row>
    <row r="13" spans="1:32" ht="15" customHeight="1" x14ac:dyDescent="0.25">
      <c r="A13" s="32" t="s">
        <v>21</v>
      </c>
      <c r="B13" s="76"/>
      <c r="C13" s="76"/>
      <c r="D13" s="77">
        <f>AD109</f>
        <v>16.825089646536512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40.9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26.706130115544426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17.835228667266627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28.738118276509759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82.164771332733366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2022</v>
      </c>
      <c r="Z15" s="116">
        <v>2278</v>
      </c>
      <c r="AB15" s="121">
        <f t="shared" ref="AB15:AB34" si="2">IF(Z15="np",0,Z15/$Z$34)</f>
        <v>0.12968234088580211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42</v>
      </c>
      <c r="Z16" s="116">
        <v>36</v>
      </c>
      <c r="AB16" s="121">
        <f t="shared" si="2"/>
        <v>2.0494136399863373E-3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1445</v>
      </c>
      <c r="Z17" s="116">
        <v>1296</v>
      </c>
      <c r="AB17" s="121">
        <f t="shared" si="2"/>
        <v>7.3778891039508146E-2</v>
      </c>
    </row>
    <row r="18" spans="1:28" x14ac:dyDescent="0.25">
      <c r="A18" s="67" t="str">
        <f>$S$1&amp;" ("&amp;$V$2&amp;" to "&amp;$Z$2&amp;")"</f>
        <v>Swan Hill (2014-15 to 2018-19)</v>
      </c>
      <c r="B18" s="67"/>
      <c r="C18" s="67"/>
      <c r="D18" s="67"/>
      <c r="E18" s="67"/>
      <c r="F18" s="67"/>
      <c r="G18" s="67" t="str">
        <f>$S$1&amp;" ("&amp;$V$2&amp;" to "&amp;$Z$2&amp;")"</f>
        <v>Swan Hill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96</v>
      </c>
      <c r="Z18" s="116">
        <v>90</v>
      </c>
      <c r="AB18" s="121">
        <f t="shared" si="2"/>
        <v>5.1235340999658428E-3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824</v>
      </c>
      <c r="Z19" s="116">
        <v>811</v>
      </c>
      <c r="AB19" s="121">
        <f t="shared" si="2"/>
        <v>4.6168735056358878E-2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650</v>
      </c>
      <c r="Z20" s="116">
        <v>662</v>
      </c>
      <c r="AB20" s="121">
        <f t="shared" si="2"/>
        <v>3.7686439713082089E-2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1536</v>
      </c>
      <c r="Z21" s="116">
        <v>1468</v>
      </c>
      <c r="AB21" s="121">
        <f t="shared" si="2"/>
        <v>8.357053398610953E-2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1178</v>
      </c>
      <c r="Z22" s="116">
        <v>1191</v>
      </c>
      <c r="AB22" s="121">
        <f t="shared" si="2"/>
        <v>6.7801434589547988E-2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591</v>
      </c>
      <c r="Z23" s="116">
        <v>538</v>
      </c>
      <c r="AB23" s="121">
        <f t="shared" si="2"/>
        <v>3.0627348286462484E-2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105</v>
      </c>
      <c r="Z24" s="116">
        <v>95</v>
      </c>
      <c r="AB24" s="121">
        <f t="shared" si="2"/>
        <v>5.408174883297279E-3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395</v>
      </c>
      <c r="Z25" s="116">
        <v>376</v>
      </c>
      <c r="AB25" s="121">
        <f t="shared" si="2"/>
        <v>2.1404986906523968E-2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173</v>
      </c>
      <c r="Z26" s="116">
        <v>175</v>
      </c>
      <c r="AB26" s="121">
        <f t="shared" si="2"/>
        <v>9.9624274166002502E-3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717</v>
      </c>
      <c r="Z27" s="116">
        <v>799</v>
      </c>
      <c r="AB27" s="121">
        <f t="shared" si="2"/>
        <v>4.5485597176363426E-2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1268</v>
      </c>
      <c r="Z28" s="116">
        <v>1586</v>
      </c>
      <c r="AB28" s="121">
        <f t="shared" si="2"/>
        <v>9.0288056472731415E-2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643</v>
      </c>
      <c r="Z29" s="116">
        <v>1102</v>
      </c>
      <c r="AB29" s="121">
        <f t="shared" si="2"/>
        <v>6.2734828646248436E-2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1239</v>
      </c>
      <c r="Z30" s="116">
        <v>879</v>
      </c>
      <c r="AB30" s="121">
        <f t="shared" si="2"/>
        <v>5.0039849709666399E-2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1659</v>
      </c>
      <c r="Z31" s="116">
        <v>1690</v>
      </c>
      <c r="AB31" s="121">
        <f t="shared" si="2"/>
        <v>9.6208584766025271E-2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393</v>
      </c>
      <c r="Z32" s="116">
        <v>345</v>
      </c>
      <c r="AB32" s="121">
        <f t="shared" si="2"/>
        <v>1.9640214049869067E-2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543</v>
      </c>
      <c r="Z33" s="116">
        <v>565</v>
      </c>
      <c r="AB33" s="121">
        <f t="shared" si="2"/>
        <v>3.2164408516452241E-2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17491</v>
      </c>
      <c r="Z34" s="124">
        <v>17566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10043</v>
      </c>
      <c r="AB37" s="136">
        <f>Z37/Z40*100</f>
        <v>82.164771332733366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2180</v>
      </c>
      <c r="AB38" s="136">
        <f>Z38/Z40*100</f>
        <v>17.835228667266627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12223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7</v>
      </c>
      <c r="X44" s="116">
        <v>6</v>
      </c>
      <c r="Y44" s="116">
        <v>6</v>
      </c>
      <c r="Z44" s="116">
        <v>8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235</v>
      </c>
      <c r="X45" s="116">
        <v>223</v>
      </c>
      <c r="Y45" s="116">
        <v>216</v>
      </c>
      <c r="Z45" s="116">
        <v>237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520</v>
      </c>
      <c r="X46" s="116">
        <v>566</v>
      </c>
      <c r="Y46" s="116">
        <v>643</v>
      </c>
      <c r="Z46" s="116">
        <v>556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901</v>
      </c>
      <c r="X47" s="116">
        <v>950</v>
      </c>
      <c r="Y47" s="116">
        <v>961</v>
      </c>
      <c r="Z47" s="116">
        <v>1015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1138</v>
      </c>
      <c r="X48" s="116">
        <v>1189</v>
      </c>
      <c r="Y48" s="116">
        <v>1285</v>
      </c>
      <c r="Z48" s="116">
        <v>1400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Swan Hill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896</v>
      </c>
      <c r="X49" s="116">
        <v>924</v>
      </c>
      <c r="Y49" s="116">
        <v>926</v>
      </c>
      <c r="Z49" s="116">
        <v>1038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544</v>
      </c>
      <c r="X50" s="116">
        <v>680</v>
      </c>
      <c r="Y50" s="116">
        <v>773</v>
      </c>
      <c r="Z50" s="116">
        <v>833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672</v>
      </c>
      <c r="X51" s="116">
        <v>680</v>
      </c>
      <c r="Y51" s="116">
        <v>710</v>
      </c>
      <c r="Z51" s="116">
        <v>713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705</v>
      </c>
      <c r="X52" s="116">
        <v>736</v>
      </c>
      <c r="Y52" s="116">
        <v>800</v>
      </c>
      <c r="Z52" s="116">
        <v>804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736</v>
      </c>
      <c r="X53" s="116">
        <v>729</v>
      </c>
      <c r="Y53" s="116">
        <v>742</v>
      </c>
      <c r="Z53" s="116">
        <v>698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650</v>
      </c>
      <c r="X54" s="116">
        <v>720</v>
      </c>
      <c r="Y54" s="116">
        <v>777</v>
      </c>
      <c r="Z54" s="116">
        <v>737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558</v>
      </c>
      <c r="X55" s="116">
        <v>567</v>
      </c>
      <c r="Y55" s="116">
        <v>657</v>
      </c>
      <c r="Z55" s="116">
        <v>629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272</v>
      </c>
      <c r="X56" s="116">
        <v>318</v>
      </c>
      <c r="Y56" s="116">
        <v>380</v>
      </c>
      <c r="Z56" s="116">
        <v>356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107</v>
      </c>
      <c r="X57" s="116">
        <v>144</v>
      </c>
      <c r="Y57" s="116">
        <v>179</v>
      </c>
      <c r="Z57" s="116">
        <v>148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48</v>
      </c>
      <c r="X58" s="116">
        <v>56</v>
      </c>
      <c r="Y58" s="116">
        <v>73</v>
      </c>
      <c r="Z58" s="116">
        <v>75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29</v>
      </c>
      <c r="X59" s="116">
        <v>34</v>
      </c>
      <c r="Y59" s="116">
        <v>45</v>
      </c>
      <c r="Z59" s="116">
        <v>29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27</v>
      </c>
      <c r="X60" s="116">
        <v>22</v>
      </c>
      <c r="Y60" s="116">
        <v>31</v>
      </c>
      <c r="Z60" s="116">
        <v>23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8044</v>
      </c>
      <c r="X61" s="116">
        <v>8545</v>
      </c>
      <c r="Y61" s="116">
        <v>9224</v>
      </c>
      <c r="Z61" s="116">
        <v>9294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7</v>
      </c>
      <c r="X63" s="116">
        <v>4</v>
      </c>
      <c r="Y63" s="116">
        <v>14</v>
      </c>
      <c r="Z63" s="116">
        <v>15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Swan Hill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191</v>
      </c>
      <c r="X64" s="116">
        <v>249</v>
      </c>
      <c r="Y64" s="116">
        <v>224</v>
      </c>
      <c r="Z64" s="116">
        <v>196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556</v>
      </c>
      <c r="X65" s="116">
        <v>603</v>
      </c>
      <c r="Y65" s="116">
        <v>615</v>
      </c>
      <c r="Z65" s="116">
        <v>609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765</v>
      </c>
      <c r="X66" s="116">
        <v>910</v>
      </c>
      <c r="Y66" s="116">
        <v>895</v>
      </c>
      <c r="Z66" s="116">
        <v>860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889</v>
      </c>
      <c r="X67" s="116">
        <v>948</v>
      </c>
      <c r="Y67" s="116">
        <v>998</v>
      </c>
      <c r="Z67" s="116">
        <v>1095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655</v>
      </c>
      <c r="X68" s="116">
        <v>753</v>
      </c>
      <c r="Y68" s="116">
        <v>774</v>
      </c>
      <c r="Z68" s="116">
        <v>905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642</v>
      </c>
      <c r="X69" s="116">
        <v>648</v>
      </c>
      <c r="Y69" s="116">
        <v>704</v>
      </c>
      <c r="Z69" s="116">
        <v>728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586</v>
      </c>
      <c r="X70" s="116">
        <v>610</v>
      </c>
      <c r="Y70" s="116">
        <v>643</v>
      </c>
      <c r="Z70" s="116">
        <v>694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690</v>
      </c>
      <c r="X71" s="116">
        <v>768</v>
      </c>
      <c r="Y71" s="116">
        <v>765</v>
      </c>
      <c r="Z71" s="116">
        <v>746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662</v>
      </c>
      <c r="X72" s="116">
        <v>736</v>
      </c>
      <c r="Y72" s="116">
        <v>776</v>
      </c>
      <c r="Z72" s="116">
        <v>706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608</v>
      </c>
      <c r="X73" s="116">
        <v>682</v>
      </c>
      <c r="Y73" s="116">
        <v>722</v>
      </c>
      <c r="Z73" s="116">
        <v>659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456</v>
      </c>
      <c r="X74" s="116">
        <v>498</v>
      </c>
      <c r="Y74" s="116">
        <v>601</v>
      </c>
      <c r="Z74" s="116">
        <v>579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214</v>
      </c>
      <c r="X75" s="116">
        <v>233</v>
      </c>
      <c r="Y75" s="116">
        <v>292</v>
      </c>
      <c r="Z75" s="116">
        <v>265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91</v>
      </c>
      <c r="X76" s="116">
        <v>112</v>
      </c>
      <c r="Y76" s="116">
        <v>124</v>
      </c>
      <c r="Z76" s="116">
        <v>113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40</v>
      </c>
      <c r="X77" s="116">
        <v>42</v>
      </c>
      <c r="Y77" s="116">
        <v>54</v>
      </c>
      <c r="Z77" s="116">
        <v>54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28</v>
      </c>
      <c r="X78" s="116">
        <v>29</v>
      </c>
      <c r="Y78" s="116">
        <v>41</v>
      </c>
      <c r="Z78" s="116">
        <v>20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20</v>
      </c>
      <c r="X79" s="116">
        <v>23</v>
      </c>
      <c r="Y79" s="116">
        <v>23</v>
      </c>
      <c r="Z79" s="116">
        <v>21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7103</v>
      </c>
      <c r="X80" s="116">
        <v>7851</v>
      </c>
      <c r="Y80" s="116">
        <v>8269</v>
      </c>
      <c r="Z80" s="116">
        <v>8269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Swan Hill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559</v>
      </c>
      <c r="X83" s="116">
        <v>588</v>
      </c>
      <c r="Y83" s="116">
        <v>641</v>
      </c>
      <c r="Z83" s="116">
        <v>630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398</v>
      </c>
      <c r="X84" s="116">
        <v>407</v>
      </c>
      <c r="Y84" s="116">
        <v>427</v>
      </c>
      <c r="Z84" s="116">
        <v>422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17,569</v>
      </c>
      <c r="D85" s="100">
        <f t="shared" ref="D85:D90" si="4">AD4</f>
        <v>4.4594362815162381E-3</v>
      </c>
      <c r="E85" s="101">
        <f t="shared" ref="E85:E90" si="5">AD4</f>
        <v>4.4594362815162381E-3</v>
      </c>
      <c r="F85" s="100">
        <f t="shared" ref="F85:F90" si="6">AF4</f>
        <v>0.14180801975693758</v>
      </c>
      <c r="G85" s="101">
        <f t="shared" ref="G85:G90" si="7">AF4</f>
        <v>0.14180801975693758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849</v>
      </c>
      <c r="X85" s="116">
        <v>897</v>
      </c>
      <c r="Y85" s="116">
        <v>989</v>
      </c>
      <c r="Z85" s="116">
        <v>987</v>
      </c>
    </row>
    <row r="86" spans="1:30" ht="15" customHeight="1" x14ac:dyDescent="0.25">
      <c r="A86" s="102" t="s">
        <v>4</v>
      </c>
      <c r="B86" s="51"/>
      <c r="C86" s="61" t="str">
        <f t="shared" si="3"/>
        <v>9,298</v>
      </c>
      <c r="D86" s="100">
        <f t="shared" si="4"/>
        <v>8.1318443022877496E-3</v>
      </c>
      <c r="E86" s="101">
        <f t="shared" si="5"/>
        <v>8.1318443022877496E-3</v>
      </c>
      <c r="F86" s="100">
        <f t="shared" si="6"/>
        <v>0.12145700156796524</v>
      </c>
      <c r="G86" s="101">
        <f t="shared" si="7"/>
        <v>0.12145700156796524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241</v>
      </c>
      <c r="X86" s="116">
        <v>250</v>
      </c>
      <c r="Y86" s="116">
        <v>250</v>
      </c>
      <c r="Z86" s="116">
        <v>261</v>
      </c>
    </row>
    <row r="87" spans="1:30" ht="15" customHeight="1" x14ac:dyDescent="0.25">
      <c r="A87" s="102" t="s">
        <v>5</v>
      </c>
      <c r="B87" s="51"/>
      <c r="C87" s="61" t="str">
        <f t="shared" si="3"/>
        <v>8,269</v>
      </c>
      <c r="D87" s="100">
        <f t="shared" si="4"/>
        <v>3.6293249455598975E-4</v>
      </c>
      <c r="E87" s="101">
        <f t="shared" si="5"/>
        <v>3.6293249455598975E-4</v>
      </c>
      <c r="F87" s="100">
        <f t="shared" si="6"/>
        <v>0.1649760495914343</v>
      </c>
      <c r="G87" s="101">
        <f t="shared" si="7"/>
        <v>0.1649760495914343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184</v>
      </c>
      <c r="X87" s="116">
        <v>192</v>
      </c>
      <c r="Y87" s="116">
        <v>190</v>
      </c>
      <c r="Z87" s="116">
        <v>184</v>
      </c>
    </row>
    <row r="88" spans="1:30" ht="15" customHeight="1" x14ac:dyDescent="0.25">
      <c r="A88" s="51" t="s">
        <v>6</v>
      </c>
      <c r="B88" s="51"/>
      <c r="C88" s="61" t="str">
        <f t="shared" si="3"/>
        <v>12,219</v>
      </c>
      <c r="D88" s="100">
        <f t="shared" si="4"/>
        <v>-2.0418163998693339E-3</v>
      </c>
      <c r="E88" s="101">
        <f t="shared" si="5"/>
        <v>-2.0418163998693339E-3</v>
      </c>
      <c r="F88" s="100">
        <f t="shared" si="6"/>
        <v>0.12950637825845823</v>
      </c>
      <c r="G88" s="101">
        <f t="shared" si="7"/>
        <v>0.12950637825845823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272</v>
      </c>
      <c r="X88" s="116">
        <v>283</v>
      </c>
      <c r="Y88" s="116">
        <v>313</v>
      </c>
      <c r="Z88" s="116">
        <v>303</v>
      </c>
    </row>
    <row r="89" spans="1:30" ht="15" customHeight="1" x14ac:dyDescent="0.25">
      <c r="A89" s="51" t="s">
        <v>102</v>
      </c>
      <c r="B89" s="51"/>
      <c r="C89" s="61" t="str">
        <f t="shared" si="3"/>
        <v>$35,959</v>
      </c>
      <c r="D89" s="100">
        <f t="shared" si="4"/>
        <v>5.6849502220759351E-3</v>
      </c>
      <c r="E89" s="101">
        <f t="shared" si="5"/>
        <v>5.6849502220759351E-3</v>
      </c>
      <c r="F89" s="100">
        <f t="shared" si="6"/>
        <v>0.1017043765989063</v>
      </c>
      <c r="G89" s="101">
        <f t="shared" si="7"/>
        <v>0.1017043765989063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541</v>
      </c>
      <c r="X89" s="116">
        <v>593</v>
      </c>
      <c r="Y89" s="116">
        <v>642</v>
      </c>
      <c r="Z89" s="116">
        <v>682</v>
      </c>
    </row>
    <row r="90" spans="1:30" ht="15" customHeight="1" x14ac:dyDescent="0.25">
      <c r="A90" s="51" t="s">
        <v>7</v>
      </c>
      <c r="B90" s="51"/>
      <c r="C90" s="61" t="str">
        <f t="shared" si="3"/>
        <v>$579.8 mil</v>
      </c>
      <c r="D90" s="100">
        <f t="shared" si="4"/>
        <v>2.5273674478546448E-2</v>
      </c>
      <c r="E90" s="101">
        <f t="shared" si="5"/>
        <v>2.5273674478546448E-2</v>
      </c>
      <c r="F90" s="100">
        <f t="shared" si="6"/>
        <v>0.34156468985562505</v>
      </c>
      <c r="G90" s="101">
        <f t="shared" si="7"/>
        <v>0.34156468985562505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1093</v>
      </c>
      <c r="X90" s="116">
        <v>1120</v>
      </c>
      <c r="Y90" s="116">
        <v>1170</v>
      </c>
      <c r="Z90" s="116">
        <v>1341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5852</v>
      </c>
      <c r="X91" s="116">
        <v>6179</v>
      </c>
      <c r="Y91" s="116">
        <v>6644</v>
      </c>
      <c r="Z91" s="116">
        <v>6658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316</v>
      </c>
      <c r="X93" s="116">
        <v>343</v>
      </c>
      <c r="Y93" s="116">
        <v>378</v>
      </c>
      <c r="Z93" s="116">
        <v>373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868</v>
      </c>
      <c r="X94" s="116">
        <v>934</v>
      </c>
      <c r="Y94" s="116">
        <v>966</v>
      </c>
      <c r="Z94" s="116">
        <v>983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134</v>
      </c>
      <c r="X95" s="116">
        <v>136</v>
      </c>
      <c r="Y95" s="116">
        <v>148</v>
      </c>
      <c r="Z95" s="116">
        <v>127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628</v>
      </c>
      <c r="X96" s="116">
        <v>704</v>
      </c>
      <c r="Y96" s="116">
        <v>743</v>
      </c>
      <c r="Z96" s="116">
        <v>782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741</v>
      </c>
      <c r="X97" s="116">
        <v>811</v>
      </c>
      <c r="Y97" s="116">
        <v>842</v>
      </c>
      <c r="Z97" s="116">
        <v>817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503</v>
      </c>
      <c r="X98" s="116">
        <v>521</v>
      </c>
      <c r="Y98" s="116">
        <v>519</v>
      </c>
      <c r="Z98" s="116">
        <v>531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47</v>
      </c>
      <c r="X99" s="116">
        <v>59</v>
      </c>
      <c r="Y99" s="116">
        <v>64</v>
      </c>
      <c r="Z99" s="116">
        <v>74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610</v>
      </c>
      <c r="X100" s="116">
        <v>599</v>
      </c>
      <c r="Y100" s="116">
        <v>665</v>
      </c>
      <c r="Z100" s="116">
        <v>771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4913</v>
      </c>
      <c r="X101" s="116">
        <v>5249</v>
      </c>
      <c r="Y101" s="116">
        <v>5605</v>
      </c>
      <c r="Z101" s="116">
        <v>5562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10474</v>
      </c>
      <c r="X104" s="116">
        <v>11652</v>
      </c>
      <c r="Y104" s="116">
        <v>12333</v>
      </c>
      <c r="Z104" s="116">
        <v>12596</v>
      </c>
      <c r="AB104" s="113" t="str">
        <f>TEXT(Z104,"###,###")</f>
        <v>12,596</v>
      </c>
      <c r="AD104" s="134">
        <f>Z104/($Z$4)*100</f>
        <v>71.694461836188736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2555</v>
      </c>
      <c r="X105" s="116">
        <v>2655</v>
      </c>
      <c r="Y105" s="116">
        <v>2714</v>
      </c>
      <c r="Z105" s="116">
        <v>2834</v>
      </c>
      <c r="AB105" s="113" t="str">
        <f>TEXT(Z105,"###,###")</f>
        <v>2,834</v>
      </c>
      <c r="AD105" s="134">
        <f>Z105/($Z$4)*100</f>
        <v>16.130684728783653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13029</v>
      </c>
      <c r="X106" s="124">
        <v>14307</v>
      </c>
      <c r="Y106" s="124">
        <v>15047</v>
      </c>
      <c r="Z106" s="124">
        <v>15430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2478</v>
      </c>
      <c r="X108" s="116">
        <v>2677</v>
      </c>
      <c r="Y108" s="116">
        <v>2940</v>
      </c>
      <c r="Z108" s="116">
        <v>2729</v>
      </c>
      <c r="AB108" s="113" t="str">
        <f>TEXT(Z108,"###,###")</f>
        <v>2,729</v>
      </c>
      <c r="AD108" s="134">
        <f>Z108/($Z$4)*100</f>
        <v>15.533041152029142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2703</v>
      </c>
      <c r="X109" s="116">
        <v>2955</v>
      </c>
      <c r="Y109" s="116">
        <v>2938</v>
      </c>
      <c r="Z109" s="116">
        <v>2956</v>
      </c>
      <c r="AB109" s="113" t="str">
        <f>TEXT(Z109,"###,###")</f>
        <v>2,956</v>
      </c>
      <c r="AD109" s="134">
        <f>Z109/($Z$4)*100</f>
        <v>16.825089646536512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3848</v>
      </c>
      <c r="X110" s="116">
        <v>4318</v>
      </c>
      <c r="Y110" s="116">
        <v>4424</v>
      </c>
      <c r="Z110" s="116">
        <v>4692</v>
      </c>
      <c r="AB110" s="113" t="str">
        <f>TEXT(Z110,"###,###")</f>
        <v>4,692</v>
      </c>
      <c r="AD110" s="134">
        <f>Z110/($Z$4)*100</f>
        <v>26.706130115544426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4000</v>
      </c>
      <c r="X111" s="116">
        <v>4357</v>
      </c>
      <c r="Y111" s="116">
        <v>4738</v>
      </c>
      <c r="Z111" s="116">
        <v>5049</v>
      </c>
      <c r="AB111" s="113" t="str">
        <f>TEXT(Z111,"###,###")</f>
        <v>5,049</v>
      </c>
      <c r="AD111" s="134">
        <f>Z111/($Z$4)*100</f>
        <v>28.738118276509759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15142</v>
      </c>
      <c r="X112" s="116">
        <v>16396</v>
      </c>
      <c r="Y112" s="116">
        <v>17491</v>
      </c>
      <c r="Z112" s="116">
        <v>17571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39.1</v>
      </c>
      <c r="W118" s="135">
        <v>43.79</v>
      </c>
      <c r="X118" s="135">
        <v>40.96</v>
      </c>
      <c r="Y118" s="135">
        <v>41.61</v>
      </c>
      <c r="Z118" s="135">
        <v>40.880000000000003</v>
      </c>
      <c r="AB118" s="113" t="str">
        <f>TEXT(Z118,"##.0")</f>
        <v>40.9</v>
      </c>
    </row>
    <row r="120" spans="19:32" x14ac:dyDescent="0.25">
      <c r="S120" s="105" t="s">
        <v>104</v>
      </c>
      <c r="T120" s="116"/>
      <c r="U120" s="116"/>
      <c r="V120" s="116">
        <v>8464</v>
      </c>
      <c r="W120" s="116">
        <v>8637</v>
      </c>
      <c r="X120" s="116">
        <v>9082</v>
      </c>
      <c r="Y120" s="116">
        <v>9570</v>
      </c>
      <c r="Z120" s="116">
        <v>9862</v>
      </c>
      <c r="AB120" s="113" t="str">
        <f>TEXT(Z120,"###,###")</f>
        <v>9,862</v>
      </c>
    </row>
    <row r="121" spans="19:32" x14ac:dyDescent="0.25">
      <c r="S121" s="105" t="s">
        <v>105</v>
      </c>
      <c r="T121" s="116"/>
      <c r="U121" s="116"/>
      <c r="V121" s="116">
        <v>1347</v>
      </c>
      <c r="W121" s="116">
        <v>1243</v>
      </c>
      <c r="X121" s="116">
        <v>1397</v>
      </c>
      <c r="Y121" s="116">
        <v>1609</v>
      </c>
      <c r="Z121" s="116">
        <v>1361</v>
      </c>
      <c r="AB121" s="113" t="str">
        <f>TEXT(Z121,"###,###")</f>
        <v>1,361</v>
      </c>
    </row>
    <row r="122" spans="19:32" x14ac:dyDescent="0.25">
      <c r="S122" s="105" t="s">
        <v>106</v>
      </c>
      <c r="T122" s="116"/>
      <c r="U122" s="116"/>
      <c r="V122" s="116">
        <v>1001</v>
      </c>
      <c r="W122" s="116">
        <v>888</v>
      </c>
      <c r="X122" s="116">
        <v>949</v>
      </c>
      <c r="Y122" s="116">
        <v>1061</v>
      </c>
      <c r="Z122" s="116">
        <v>1001</v>
      </c>
      <c r="AB122" s="113" t="str">
        <f>TEXT(Z122,"###,###")</f>
        <v>1,001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9465</v>
      </c>
      <c r="W124" s="116">
        <v>9525</v>
      </c>
      <c r="X124" s="116">
        <v>10031</v>
      </c>
      <c r="Y124" s="116">
        <v>10631</v>
      </c>
      <c r="Z124" s="116">
        <v>10863</v>
      </c>
      <c r="AB124" s="113" t="str">
        <f>TEXT(Z124,"###,###")</f>
        <v>10,863</v>
      </c>
      <c r="AD124" s="131">
        <f>Z124/$Z$7*100</f>
        <v>88.902528848514606</v>
      </c>
    </row>
    <row r="125" spans="19:32" x14ac:dyDescent="0.25">
      <c r="S125" s="105" t="s">
        <v>108</v>
      </c>
      <c r="T125" s="116"/>
      <c r="U125" s="116"/>
      <c r="V125" s="116">
        <v>2348</v>
      </c>
      <c r="W125" s="116">
        <v>2131</v>
      </c>
      <c r="X125" s="116">
        <v>2346</v>
      </c>
      <c r="Y125" s="116">
        <v>2670</v>
      </c>
      <c r="Z125" s="116">
        <v>2362</v>
      </c>
      <c r="AB125" s="113" t="str">
        <f>TEXT(Z125,"###,###")</f>
        <v>2,362</v>
      </c>
      <c r="AD125" s="131">
        <f>Z125/$Z$7*100</f>
        <v>19.330550781569684</v>
      </c>
    </row>
    <row r="127" spans="19:32" x14ac:dyDescent="0.25">
      <c r="S127" s="105" t="s">
        <v>109</v>
      </c>
      <c r="T127" s="116"/>
      <c r="U127" s="116"/>
      <c r="V127" s="116">
        <v>5915</v>
      </c>
      <c r="W127" s="116">
        <v>5851</v>
      </c>
      <c r="X127" s="116">
        <v>6179</v>
      </c>
      <c r="Y127" s="116">
        <v>6638</v>
      </c>
      <c r="Z127" s="116">
        <v>6661</v>
      </c>
      <c r="AB127" s="113" t="str">
        <f>TEXT(Z127,"###,###")</f>
        <v>6,661</v>
      </c>
      <c r="AD127" s="131">
        <f>Z127/$Z$7*100</f>
        <v>54.513462640150593</v>
      </c>
    </row>
    <row r="128" spans="19:32" x14ac:dyDescent="0.25">
      <c r="S128" s="105" t="s">
        <v>110</v>
      </c>
      <c r="T128" s="116"/>
      <c r="U128" s="116"/>
      <c r="V128" s="116">
        <v>4900</v>
      </c>
      <c r="W128" s="116">
        <v>4915</v>
      </c>
      <c r="X128" s="116">
        <v>5249</v>
      </c>
      <c r="Y128" s="116">
        <v>5605</v>
      </c>
      <c r="Z128" s="116">
        <v>5562</v>
      </c>
      <c r="AB128" s="113" t="str">
        <f>TEXT(Z128,"###,###")</f>
        <v>5,562</v>
      </c>
      <c r="AD128" s="131">
        <f>Z128/$Z$7*100</f>
        <v>45.519273262951145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D05E5A5-AE27-430C-893A-6A6FFADD08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B107F7E8-623B-43F8-A640-CBF67743E97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971D7855-F0C9-42FF-B446-13742A23E23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F3EE3162-B657-4BB8-810C-20372EA360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3AE23-60A0-4897-9542-06858FCEC8B2}">
  <sheetPr codeName="Sheet13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Towong</v>
      </c>
      <c r="T1" s="103"/>
      <c r="U1" s="103"/>
      <c r="V1" s="103"/>
      <c r="W1" s="103"/>
      <c r="X1" s="103"/>
      <c r="Y1" s="104" t="str">
        <f>Y3</f>
        <v>8.68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183</v>
      </c>
      <c r="Y3" s="109" t="s">
        <v>272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8.68 Towong,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4804</v>
      </c>
      <c r="W4" s="112">
        <v>4687</v>
      </c>
      <c r="X4" s="112">
        <v>4822</v>
      </c>
      <c r="Y4" s="112">
        <v>5315</v>
      </c>
      <c r="Z4" s="112">
        <v>5053</v>
      </c>
      <c r="AB4" s="113" t="str">
        <f>TEXT(Z4,"###,###")</f>
        <v>5,053</v>
      </c>
      <c r="AD4" s="114">
        <f>Z4/Y4-1</f>
        <v>-4.9294449670743146E-2</v>
      </c>
      <c r="AF4" s="114">
        <f>Z4/V4-1</f>
        <v>5.1831806827643545E-2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2511</v>
      </c>
      <c r="W5" s="112">
        <v>2437</v>
      </c>
      <c r="X5" s="112">
        <v>2532</v>
      </c>
      <c r="Y5" s="112">
        <v>2823</v>
      </c>
      <c r="Z5" s="112">
        <v>2605</v>
      </c>
      <c r="AB5" s="113" t="str">
        <f>TEXT(Z5,"###,###")</f>
        <v>2,605</v>
      </c>
      <c r="AD5" s="114">
        <f t="shared" ref="AD5:AD9" si="0">Z5/Y5-1</f>
        <v>-7.7222812610697855E-2</v>
      </c>
      <c r="AF5" s="114">
        <f t="shared" ref="AF5:AF9" si="1">Z5/V5-1</f>
        <v>3.7435284747112663E-2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2292</v>
      </c>
      <c r="W6" s="112">
        <v>2255</v>
      </c>
      <c r="X6" s="112">
        <v>2290</v>
      </c>
      <c r="Y6" s="112">
        <v>2500</v>
      </c>
      <c r="Z6" s="112">
        <v>2448</v>
      </c>
      <c r="AB6" s="113" t="str">
        <f>TEXT(Z6,"###,###")</f>
        <v>2,448</v>
      </c>
      <c r="AD6" s="114">
        <f t="shared" si="0"/>
        <v>-2.0800000000000041E-2</v>
      </c>
      <c r="AF6" s="114">
        <f t="shared" si="1"/>
        <v>6.8062827225130906E-2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3316</v>
      </c>
      <c r="W7" s="112">
        <v>3240</v>
      </c>
      <c r="X7" s="112">
        <v>3325</v>
      </c>
      <c r="Y7" s="112">
        <v>3584</v>
      </c>
      <c r="Z7" s="112">
        <v>3426</v>
      </c>
      <c r="AB7" s="113" t="str">
        <f>TEXT(Z7,"###,###")</f>
        <v>3,426</v>
      </c>
      <c r="AD7" s="114">
        <f t="shared" si="0"/>
        <v>-4.4084821428571397E-2</v>
      </c>
      <c r="AF7" s="114">
        <f t="shared" si="1"/>
        <v>3.3172496984318567E-2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5,053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3,426</v>
      </c>
      <c r="P8" s="71"/>
      <c r="S8" s="111" t="s">
        <v>87</v>
      </c>
      <c r="T8" s="112"/>
      <c r="U8" s="112"/>
      <c r="V8" s="112">
        <v>31668</v>
      </c>
      <c r="W8" s="112">
        <v>32923.24</v>
      </c>
      <c r="X8" s="112">
        <v>33108</v>
      </c>
      <c r="Y8" s="112">
        <v>34072</v>
      </c>
      <c r="Z8" s="112">
        <v>35587.5</v>
      </c>
      <c r="AB8" s="113" t="str">
        <f>TEXT(Z8,"$###,###")</f>
        <v>$35,588</v>
      </c>
      <c r="AD8" s="114">
        <f t="shared" si="0"/>
        <v>4.4479337872740166E-2</v>
      </c>
      <c r="AF8" s="114">
        <f t="shared" si="1"/>
        <v>0.12376847290640391</v>
      </c>
    </row>
    <row r="9" spans="1:32" x14ac:dyDescent="0.25">
      <c r="A9" s="32" t="s">
        <v>15</v>
      </c>
      <c r="B9" s="75"/>
      <c r="C9" s="76"/>
      <c r="D9" s="77">
        <f>AD104</f>
        <v>58.400949930734214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53.181552831290134</v>
      </c>
      <c r="P9" s="78" t="s">
        <v>88</v>
      </c>
      <c r="S9" s="111" t="s">
        <v>7</v>
      </c>
      <c r="T9" s="112"/>
      <c r="U9" s="112"/>
      <c r="V9" s="112">
        <v>142570858</v>
      </c>
      <c r="W9" s="112">
        <v>144180583</v>
      </c>
      <c r="X9" s="112">
        <v>148256850</v>
      </c>
      <c r="Y9" s="112">
        <v>159311836</v>
      </c>
      <c r="Z9" s="112">
        <v>156011121</v>
      </c>
      <c r="AB9" s="113" t="str">
        <f>TEXT(Z9/1000000,"$#,###.0")&amp;" mil"</f>
        <v>$156.0 mil</v>
      </c>
      <c r="AD9" s="114">
        <f t="shared" si="0"/>
        <v>-2.0718579880028454E-2</v>
      </c>
      <c r="AF9" s="114">
        <f t="shared" si="1"/>
        <v>9.4270759035482543E-2</v>
      </c>
    </row>
    <row r="10" spans="1:32" x14ac:dyDescent="0.25">
      <c r="A10" s="32" t="s">
        <v>18</v>
      </c>
      <c r="B10" s="75"/>
      <c r="C10" s="76"/>
      <c r="D10" s="77">
        <f>AD105</f>
        <v>21.927567781515929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46.789258610624636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79.859894921190886</v>
      </c>
      <c r="P11" s="78" t="s">
        <v>88</v>
      </c>
      <c r="S11" s="111" t="s">
        <v>30</v>
      </c>
      <c r="T11" s="116"/>
      <c r="U11" s="116"/>
      <c r="V11" s="116">
        <v>3626</v>
      </c>
      <c r="W11" s="116">
        <v>3589</v>
      </c>
      <c r="X11" s="116">
        <v>3640</v>
      </c>
      <c r="Y11" s="116">
        <v>4011</v>
      </c>
      <c r="Z11" s="116">
        <v>3865</v>
      </c>
    </row>
    <row r="12" spans="1:32" ht="28.5" customHeight="1" x14ac:dyDescent="0.25">
      <c r="A12" s="32" t="s">
        <v>20</v>
      </c>
      <c r="B12" s="76"/>
      <c r="C12" s="76"/>
      <c r="D12" s="77">
        <f>AD108</f>
        <v>19.928755194933704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34.55925277291302</v>
      </c>
      <c r="P12" s="78" t="s">
        <v>88</v>
      </c>
      <c r="S12" s="111" t="s">
        <v>31</v>
      </c>
      <c r="T12" s="116"/>
      <c r="U12" s="116"/>
      <c r="V12" s="116">
        <v>1177</v>
      </c>
      <c r="W12" s="116">
        <v>1104</v>
      </c>
      <c r="X12" s="116">
        <v>1182</v>
      </c>
      <c r="Y12" s="116">
        <v>1307</v>
      </c>
      <c r="Z12" s="116">
        <v>1185</v>
      </c>
    </row>
    <row r="13" spans="1:32" ht="15" customHeight="1" x14ac:dyDescent="0.25">
      <c r="A13" s="32" t="s">
        <v>21</v>
      </c>
      <c r="B13" s="76"/>
      <c r="C13" s="76"/>
      <c r="D13" s="77">
        <f>AD109</f>
        <v>14.921828616663369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47.0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22.046309123293092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16.374269005847953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23.372254106471402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83.62573099415205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558</v>
      </c>
      <c r="Z15" s="116">
        <v>557</v>
      </c>
      <c r="AB15" s="121">
        <f t="shared" ref="AB15:AB34" si="2">IF(Z15="np",0,Z15/$Z$34)</f>
        <v>0.11023154561646546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19</v>
      </c>
      <c r="Z16" s="116">
        <v>15</v>
      </c>
      <c r="AB16" s="121">
        <f t="shared" si="2"/>
        <v>2.9685335444290519E-3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334</v>
      </c>
      <c r="Z17" s="116">
        <v>263</v>
      </c>
      <c r="AB17" s="121">
        <f t="shared" si="2"/>
        <v>5.2048288145656048E-2</v>
      </c>
    </row>
    <row r="18" spans="1:28" x14ac:dyDescent="0.25">
      <c r="A18" s="67" t="str">
        <f>$S$1&amp;" ("&amp;$V$2&amp;" to "&amp;$Z$2&amp;")"</f>
        <v>Towong (2014-15 to 2018-19)</v>
      </c>
      <c r="B18" s="67"/>
      <c r="C18" s="67"/>
      <c r="D18" s="67"/>
      <c r="E18" s="67"/>
      <c r="F18" s="67"/>
      <c r="G18" s="67" t="str">
        <f>$S$1&amp;" ("&amp;$V$2&amp;" to "&amp;$Z$2&amp;")"</f>
        <v>Towong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69</v>
      </c>
      <c r="Z18" s="116">
        <v>73</v>
      </c>
      <c r="AB18" s="121">
        <f t="shared" si="2"/>
        <v>1.444686324955472E-2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414</v>
      </c>
      <c r="Z19" s="116">
        <v>363</v>
      </c>
      <c r="AB19" s="121">
        <f t="shared" si="2"/>
        <v>7.1838511775183064E-2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131</v>
      </c>
      <c r="Z20" s="116">
        <v>131</v>
      </c>
      <c r="AB20" s="121">
        <f t="shared" si="2"/>
        <v>2.5925192954680387E-2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325</v>
      </c>
      <c r="Z21" s="116">
        <v>319</v>
      </c>
      <c r="AB21" s="121">
        <f t="shared" si="2"/>
        <v>6.3130813378191167E-2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325</v>
      </c>
      <c r="Z22" s="116">
        <v>265</v>
      </c>
      <c r="AB22" s="121">
        <f t="shared" si="2"/>
        <v>5.2444092618246584E-2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232</v>
      </c>
      <c r="Z23" s="116">
        <v>201</v>
      </c>
      <c r="AB23" s="121">
        <f t="shared" si="2"/>
        <v>3.9778349495349301E-2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12</v>
      </c>
      <c r="Z24" s="116">
        <v>11</v>
      </c>
      <c r="AB24" s="121">
        <f t="shared" si="2"/>
        <v>2.1769245992479713E-3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117</v>
      </c>
      <c r="Z25" s="116">
        <v>112</v>
      </c>
      <c r="AB25" s="121">
        <f t="shared" si="2"/>
        <v>2.2165050465070255E-2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82</v>
      </c>
      <c r="Z26" s="116">
        <v>75</v>
      </c>
      <c r="AB26" s="121">
        <f t="shared" si="2"/>
        <v>1.4842667722145261E-2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211</v>
      </c>
      <c r="Z27" s="116">
        <v>189</v>
      </c>
      <c r="AB27" s="121">
        <f t="shared" si="2"/>
        <v>3.7403522659806059E-2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203</v>
      </c>
      <c r="Z28" s="116">
        <v>182</v>
      </c>
      <c r="AB28" s="121">
        <f t="shared" si="2"/>
        <v>3.6018207005739163E-2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322</v>
      </c>
      <c r="Z29" s="116">
        <v>479</v>
      </c>
      <c r="AB29" s="121">
        <f t="shared" si="2"/>
        <v>9.4795171185434401E-2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374</v>
      </c>
      <c r="Z30" s="116">
        <v>260</v>
      </c>
      <c r="AB30" s="121">
        <f t="shared" si="2"/>
        <v>5.1454581436770237E-2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599</v>
      </c>
      <c r="Z31" s="116">
        <v>625</v>
      </c>
      <c r="AB31" s="121">
        <f t="shared" si="2"/>
        <v>0.12368889768454383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54</v>
      </c>
      <c r="Z32" s="116">
        <v>58</v>
      </c>
      <c r="AB32" s="121">
        <f t="shared" si="2"/>
        <v>1.1478329705125669E-2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146</v>
      </c>
      <c r="Z33" s="116">
        <v>154</v>
      </c>
      <c r="AB33" s="121">
        <f t="shared" si="2"/>
        <v>3.04769443894716E-2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5316</v>
      </c>
      <c r="Z34" s="124">
        <v>5053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2860</v>
      </c>
      <c r="AB37" s="136">
        <f>Z37/Z40*100</f>
        <v>83.62573099415205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560</v>
      </c>
      <c r="AB38" s="136">
        <f>Z38/Z40*100</f>
        <v>16.374269005847953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3420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7</v>
      </c>
      <c r="X44" s="116">
        <v>0</v>
      </c>
      <c r="Y44" s="116">
        <v>4</v>
      </c>
      <c r="Z44" s="116">
        <v>6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52</v>
      </c>
      <c r="X45" s="116">
        <v>40</v>
      </c>
      <c r="Y45" s="116">
        <v>69</v>
      </c>
      <c r="Z45" s="116">
        <v>55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125</v>
      </c>
      <c r="X46" s="116">
        <v>159</v>
      </c>
      <c r="Y46" s="116">
        <v>177</v>
      </c>
      <c r="Z46" s="116">
        <v>178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181</v>
      </c>
      <c r="X47" s="116">
        <v>191</v>
      </c>
      <c r="Y47" s="116">
        <v>199</v>
      </c>
      <c r="Z47" s="116">
        <v>190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204</v>
      </c>
      <c r="X48" s="116">
        <v>200</v>
      </c>
      <c r="Y48" s="116">
        <v>241</v>
      </c>
      <c r="Z48" s="116">
        <v>215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Towong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137</v>
      </c>
      <c r="X49" s="116">
        <v>158</v>
      </c>
      <c r="Y49" s="116">
        <v>178</v>
      </c>
      <c r="Z49" s="116">
        <v>176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149</v>
      </c>
      <c r="X50" s="116">
        <v>165</v>
      </c>
      <c r="Y50" s="116">
        <v>205</v>
      </c>
      <c r="Z50" s="116">
        <v>179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206</v>
      </c>
      <c r="X51" s="116">
        <v>180</v>
      </c>
      <c r="Y51" s="116">
        <v>192</v>
      </c>
      <c r="Z51" s="116">
        <v>181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220</v>
      </c>
      <c r="X52" s="116">
        <v>224</v>
      </c>
      <c r="Y52" s="116">
        <v>258</v>
      </c>
      <c r="Z52" s="116">
        <v>206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304</v>
      </c>
      <c r="X53" s="116">
        <v>321</v>
      </c>
      <c r="Y53" s="116">
        <v>328</v>
      </c>
      <c r="Z53" s="116">
        <v>265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287</v>
      </c>
      <c r="X54" s="116">
        <v>297</v>
      </c>
      <c r="Y54" s="116">
        <v>326</v>
      </c>
      <c r="Z54" s="116">
        <v>328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242</v>
      </c>
      <c r="X55" s="116">
        <v>274</v>
      </c>
      <c r="Y55" s="116">
        <v>290</v>
      </c>
      <c r="Z55" s="116">
        <v>281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177</v>
      </c>
      <c r="X56" s="116">
        <v>166</v>
      </c>
      <c r="Y56" s="116">
        <v>160</v>
      </c>
      <c r="Z56" s="116">
        <v>176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69</v>
      </c>
      <c r="X57" s="116">
        <v>86</v>
      </c>
      <c r="Y57" s="116">
        <v>105</v>
      </c>
      <c r="Z57" s="116">
        <v>102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24</v>
      </c>
      <c r="X58" s="116">
        <v>33</v>
      </c>
      <c r="Y58" s="116">
        <v>41</v>
      </c>
      <c r="Z58" s="116">
        <v>49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18</v>
      </c>
      <c r="X59" s="116">
        <v>19</v>
      </c>
      <c r="Y59" s="116">
        <v>21</v>
      </c>
      <c r="Z59" s="116">
        <v>12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14</v>
      </c>
      <c r="X60" s="116">
        <v>16</v>
      </c>
      <c r="Y60" s="116">
        <v>18</v>
      </c>
      <c r="Z60" s="116">
        <v>12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2434</v>
      </c>
      <c r="X61" s="116">
        <v>2532</v>
      </c>
      <c r="Y61" s="116">
        <v>2823</v>
      </c>
      <c r="Z61" s="116">
        <v>2606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3</v>
      </c>
      <c r="Y63" s="116">
        <v>3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Towong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63</v>
      </c>
      <c r="X64" s="116">
        <v>49</v>
      </c>
      <c r="Y64" s="116">
        <v>65</v>
      </c>
      <c r="Z64" s="116">
        <v>52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130</v>
      </c>
      <c r="X65" s="116">
        <v>124</v>
      </c>
      <c r="Y65" s="116">
        <v>112</v>
      </c>
      <c r="Z65" s="116">
        <v>142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160</v>
      </c>
      <c r="X66" s="116">
        <v>163</v>
      </c>
      <c r="Y66" s="116">
        <v>154</v>
      </c>
      <c r="Z66" s="116">
        <v>181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192</v>
      </c>
      <c r="X67" s="116">
        <v>176</v>
      </c>
      <c r="Y67" s="116">
        <v>210</v>
      </c>
      <c r="Z67" s="116">
        <v>173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163</v>
      </c>
      <c r="X68" s="116">
        <v>167</v>
      </c>
      <c r="Y68" s="116">
        <v>205</v>
      </c>
      <c r="Z68" s="116">
        <v>190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162</v>
      </c>
      <c r="X69" s="116">
        <v>171</v>
      </c>
      <c r="Y69" s="116">
        <v>160</v>
      </c>
      <c r="Z69" s="116">
        <v>195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196</v>
      </c>
      <c r="X70" s="116">
        <v>177</v>
      </c>
      <c r="Y70" s="116">
        <v>208</v>
      </c>
      <c r="Z70" s="116">
        <v>201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235</v>
      </c>
      <c r="X71" s="116">
        <v>249</v>
      </c>
      <c r="Y71" s="116">
        <v>269</v>
      </c>
      <c r="Z71" s="116">
        <v>245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294</v>
      </c>
      <c r="X72" s="116">
        <v>284</v>
      </c>
      <c r="Y72" s="116">
        <v>303</v>
      </c>
      <c r="Z72" s="116">
        <v>273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262</v>
      </c>
      <c r="X73" s="116">
        <v>271</v>
      </c>
      <c r="Y73" s="116">
        <v>280</v>
      </c>
      <c r="Z73" s="116">
        <v>286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199</v>
      </c>
      <c r="X74" s="116">
        <v>217</v>
      </c>
      <c r="Y74" s="116">
        <v>252</v>
      </c>
      <c r="Z74" s="116">
        <v>219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108</v>
      </c>
      <c r="X75" s="116">
        <v>118</v>
      </c>
      <c r="Y75" s="116">
        <v>132</v>
      </c>
      <c r="Z75" s="116">
        <v>147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49</v>
      </c>
      <c r="X76" s="116">
        <v>72</v>
      </c>
      <c r="Y76" s="116">
        <v>65</v>
      </c>
      <c r="Z76" s="116">
        <v>74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25</v>
      </c>
      <c r="X77" s="116">
        <v>24</v>
      </c>
      <c r="Y77" s="116">
        <v>35</v>
      </c>
      <c r="Z77" s="116">
        <v>31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21</v>
      </c>
      <c r="X78" s="116">
        <v>15</v>
      </c>
      <c r="Y78" s="116">
        <v>15</v>
      </c>
      <c r="Z78" s="116">
        <v>16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10</v>
      </c>
      <c r="X79" s="116">
        <v>11</v>
      </c>
      <c r="Y79" s="116">
        <v>10</v>
      </c>
      <c r="Z79" s="116">
        <v>10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2253</v>
      </c>
      <c r="X80" s="116">
        <v>2290</v>
      </c>
      <c r="Y80" s="116">
        <v>2496</v>
      </c>
      <c r="Z80" s="116">
        <v>2447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Towong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146</v>
      </c>
      <c r="X83" s="116">
        <v>155</v>
      </c>
      <c r="Y83" s="116">
        <v>177</v>
      </c>
      <c r="Z83" s="116">
        <v>180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133</v>
      </c>
      <c r="X84" s="116">
        <v>138</v>
      </c>
      <c r="Y84" s="116">
        <v>145</v>
      </c>
      <c r="Z84" s="116">
        <v>132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5,053</v>
      </c>
      <c r="D85" s="100">
        <f t="shared" ref="D85:D90" si="4">AD4</f>
        <v>-4.9294449670743146E-2</v>
      </c>
      <c r="E85" s="101">
        <f t="shared" ref="E85:E90" si="5">AD4</f>
        <v>-4.9294449670743146E-2</v>
      </c>
      <c r="F85" s="100">
        <f t="shared" ref="F85:F90" si="6">AF4</f>
        <v>5.1831806827643545E-2</v>
      </c>
      <c r="G85" s="101">
        <f t="shared" ref="G85:G90" si="7">AF4</f>
        <v>5.1831806827643545E-2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273</v>
      </c>
      <c r="X85" s="116">
        <v>282</v>
      </c>
      <c r="Y85" s="116">
        <v>304</v>
      </c>
      <c r="Z85" s="116">
        <v>292</v>
      </c>
    </row>
    <row r="86" spans="1:30" ht="15" customHeight="1" x14ac:dyDescent="0.25">
      <c r="A86" s="102" t="s">
        <v>4</v>
      </c>
      <c r="B86" s="51"/>
      <c r="C86" s="61" t="str">
        <f t="shared" si="3"/>
        <v>2,605</v>
      </c>
      <c r="D86" s="100">
        <f t="shared" si="4"/>
        <v>-7.7222812610697855E-2</v>
      </c>
      <c r="E86" s="101">
        <f t="shared" si="5"/>
        <v>-7.7222812610697855E-2</v>
      </c>
      <c r="F86" s="100">
        <f t="shared" si="6"/>
        <v>3.7435284747112663E-2</v>
      </c>
      <c r="G86" s="101">
        <f t="shared" si="7"/>
        <v>3.7435284747112663E-2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87</v>
      </c>
      <c r="X86" s="116">
        <v>89</v>
      </c>
      <c r="Y86" s="116">
        <v>100</v>
      </c>
      <c r="Z86" s="116">
        <v>93</v>
      </c>
    </row>
    <row r="87" spans="1:30" ht="15" customHeight="1" x14ac:dyDescent="0.25">
      <c r="A87" s="102" t="s">
        <v>5</v>
      </c>
      <c r="B87" s="51"/>
      <c r="C87" s="61" t="str">
        <f t="shared" si="3"/>
        <v>2,448</v>
      </c>
      <c r="D87" s="100">
        <f t="shared" si="4"/>
        <v>-2.0800000000000041E-2</v>
      </c>
      <c r="E87" s="101">
        <f t="shared" si="5"/>
        <v>-2.0800000000000041E-2</v>
      </c>
      <c r="F87" s="100">
        <f t="shared" si="6"/>
        <v>6.8062827225130906E-2</v>
      </c>
      <c r="G87" s="101">
        <f t="shared" si="7"/>
        <v>6.8062827225130906E-2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51</v>
      </c>
      <c r="X87" s="116">
        <v>51</v>
      </c>
      <c r="Y87" s="116">
        <v>54</v>
      </c>
      <c r="Z87" s="116">
        <v>41</v>
      </c>
    </row>
    <row r="88" spans="1:30" ht="15" customHeight="1" x14ac:dyDescent="0.25">
      <c r="A88" s="51" t="s">
        <v>6</v>
      </c>
      <c r="B88" s="51"/>
      <c r="C88" s="61" t="str">
        <f t="shared" si="3"/>
        <v>3,426</v>
      </c>
      <c r="D88" s="100">
        <f t="shared" si="4"/>
        <v>-4.4084821428571397E-2</v>
      </c>
      <c r="E88" s="101">
        <f t="shared" si="5"/>
        <v>-4.4084821428571397E-2</v>
      </c>
      <c r="F88" s="100">
        <f t="shared" si="6"/>
        <v>3.3172496984318567E-2</v>
      </c>
      <c r="G88" s="101">
        <f t="shared" si="7"/>
        <v>3.3172496984318567E-2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67</v>
      </c>
      <c r="X88" s="116">
        <v>68</v>
      </c>
      <c r="Y88" s="116">
        <v>67</v>
      </c>
      <c r="Z88" s="116">
        <v>67</v>
      </c>
    </row>
    <row r="89" spans="1:30" ht="15" customHeight="1" x14ac:dyDescent="0.25">
      <c r="A89" s="51" t="s">
        <v>102</v>
      </c>
      <c r="B89" s="51"/>
      <c r="C89" s="61" t="str">
        <f t="shared" si="3"/>
        <v>$35,588</v>
      </c>
      <c r="D89" s="100">
        <f t="shared" si="4"/>
        <v>4.4479337872740166E-2</v>
      </c>
      <c r="E89" s="101">
        <f t="shared" si="5"/>
        <v>4.4479337872740166E-2</v>
      </c>
      <c r="F89" s="100">
        <f t="shared" si="6"/>
        <v>0.12376847290640391</v>
      </c>
      <c r="G89" s="101">
        <f t="shared" si="7"/>
        <v>0.12376847290640391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173</v>
      </c>
      <c r="X89" s="116">
        <v>171</v>
      </c>
      <c r="Y89" s="116">
        <v>186</v>
      </c>
      <c r="Z89" s="116">
        <v>188</v>
      </c>
    </row>
    <row r="90" spans="1:30" ht="15" customHeight="1" x14ac:dyDescent="0.25">
      <c r="A90" s="51" t="s">
        <v>7</v>
      </c>
      <c r="B90" s="51"/>
      <c r="C90" s="61" t="str">
        <f t="shared" si="3"/>
        <v>$156.0 mil</v>
      </c>
      <c r="D90" s="100">
        <f t="shared" si="4"/>
        <v>-2.0718579880028454E-2</v>
      </c>
      <c r="E90" s="101">
        <f t="shared" si="5"/>
        <v>-2.0718579880028454E-2</v>
      </c>
      <c r="F90" s="100">
        <f t="shared" si="6"/>
        <v>9.4270759035482543E-2</v>
      </c>
      <c r="G90" s="101">
        <f t="shared" si="7"/>
        <v>9.4270759035482543E-2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249</v>
      </c>
      <c r="X90" s="116">
        <v>257</v>
      </c>
      <c r="Y90" s="116">
        <v>274</v>
      </c>
      <c r="Z90" s="116">
        <v>262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1733</v>
      </c>
      <c r="X91" s="116">
        <v>1780</v>
      </c>
      <c r="Y91" s="116">
        <v>1919</v>
      </c>
      <c r="Z91" s="116">
        <v>1825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109</v>
      </c>
      <c r="X93" s="116">
        <v>108</v>
      </c>
      <c r="Y93" s="116">
        <v>128</v>
      </c>
      <c r="Z93" s="116">
        <v>122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293</v>
      </c>
      <c r="X94" s="116">
        <v>311</v>
      </c>
      <c r="Y94" s="116">
        <v>294</v>
      </c>
      <c r="Z94" s="116">
        <v>313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45</v>
      </c>
      <c r="X95" s="116">
        <v>44</v>
      </c>
      <c r="Y95" s="116">
        <v>51</v>
      </c>
      <c r="Z95" s="116">
        <v>52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172</v>
      </c>
      <c r="X96" s="116">
        <v>194</v>
      </c>
      <c r="Y96" s="116">
        <v>217</v>
      </c>
      <c r="Z96" s="116">
        <v>221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220</v>
      </c>
      <c r="X97" s="116">
        <v>238</v>
      </c>
      <c r="Y97" s="116">
        <v>252</v>
      </c>
      <c r="Z97" s="116">
        <v>241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113</v>
      </c>
      <c r="X98" s="116">
        <v>114</v>
      </c>
      <c r="Y98" s="116">
        <v>114</v>
      </c>
      <c r="Z98" s="116">
        <v>112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12</v>
      </c>
      <c r="X99" s="116">
        <v>10</v>
      </c>
      <c r="Y99" s="116">
        <v>17</v>
      </c>
      <c r="Z99" s="116">
        <v>12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115</v>
      </c>
      <c r="X100" s="116">
        <v>111</v>
      </c>
      <c r="Y100" s="116">
        <v>130</v>
      </c>
      <c r="Z100" s="116">
        <v>128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1502</v>
      </c>
      <c r="X101" s="116">
        <v>1545</v>
      </c>
      <c r="Y101" s="116">
        <v>1669</v>
      </c>
      <c r="Z101" s="116">
        <v>1600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2649</v>
      </c>
      <c r="X104" s="116">
        <v>2850</v>
      </c>
      <c r="Y104" s="116">
        <v>3170</v>
      </c>
      <c r="Z104" s="116">
        <v>2951</v>
      </c>
      <c r="AB104" s="113" t="str">
        <f>TEXT(Z104,"###,###")</f>
        <v>2,951</v>
      </c>
      <c r="AD104" s="134">
        <f>Z104/($Z$4)*100</f>
        <v>58.400949930734214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1045</v>
      </c>
      <c r="X105" s="116">
        <v>1058</v>
      </c>
      <c r="Y105" s="116">
        <v>1082</v>
      </c>
      <c r="Z105" s="116">
        <v>1108</v>
      </c>
      <c r="AB105" s="113" t="str">
        <f>TEXT(Z105,"###,###")</f>
        <v>1,108</v>
      </c>
      <c r="AD105" s="134">
        <f>Z105/($Z$4)*100</f>
        <v>21.927567781515929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3694</v>
      </c>
      <c r="X106" s="124">
        <v>3908</v>
      </c>
      <c r="Y106" s="124">
        <v>4252</v>
      </c>
      <c r="Z106" s="124">
        <v>4059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897</v>
      </c>
      <c r="X108" s="116">
        <v>941</v>
      </c>
      <c r="Y108" s="116">
        <v>1095</v>
      </c>
      <c r="Z108" s="116">
        <v>1007</v>
      </c>
      <c r="AB108" s="113" t="str">
        <f>TEXT(Z108,"###,###")</f>
        <v>1,007</v>
      </c>
      <c r="AD108" s="134">
        <f>Z108/($Z$4)*100</f>
        <v>19.928755194933704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760</v>
      </c>
      <c r="X109" s="116">
        <v>822</v>
      </c>
      <c r="Y109" s="116">
        <v>870</v>
      </c>
      <c r="Z109" s="116">
        <v>754</v>
      </c>
      <c r="AB109" s="113" t="str">
        <f>TEXT(Z109,"###,###")</f>
        <v>754</v>
      </c>
      <c r="AD109" s="134">
        <f>Z109/($Z$4)*100</f>
        <v>14.921828616663369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955</v>
      </c>
      <c r="X110" s="116">
        <v>1002</v>
      </c>
      <c r="Y110" s="116">
        <v>1078</v>
      </c>
      <c r="Z110" s="116">
        <v>1114</v>
      </c>
      <c r="AB110" s="113" t="str">
        <f>TEXT(Z110,"###,###")</f>
        <v>1,114</v>
      </c>
      <c r="AD110" s="134">
        <f>Z110/($Z$4)*100</f>
        <v>22.046309123293092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1084</v>
      </c>
      <c r="X111" s="116">
        <v>1143</v>
      </c>
      <c r="Y111" s="116">
        <v>1212</v>
      </c>
      <c r="Z111" s="116">
        <v>1181</v>
      </c>
      <c r="AB111" s="113" t="str">
        <f>TEXT(Z111,"###,###")</f>
        <v>1,181</v>
      </c>
      <c r="AD111" s="134">
        <f>Z111/($Z$4)*100</f>
        <v>23.372254106471402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4692</v>
      </c>
      <c r="X112" s="116">
        <v>4822</v>
      </c>
      <c r="Y112" s="116">
        <v>5319</v>
      </c>
      <c r="Z112" s="116">
        <v>5051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43.38</v>
      </c>
      <c r="W118" s="135">
        <v>44.35</v>
      </c>
      <c r="X118" s="135">
        <v>46.99</v>
      </c>
      <c r="Y118" s="135">
        <v>46.96</v>
      </c>
      <c r="Z118" s="135">
        <v>46.98</v>
      </c>
      <c r="AB118" s="113" t="str">
        <f>TEXT(Z118,"##.0")</f>
        <v>47.0</v>
      </c>
    </row>
    <row r="120" spans="19:32" x14ac:dyDescent="0.25">
      <c r="S120" s="105" t="s">
        <v>104</v>
      </c>
      <c r="T120" s="116"/>
      <c r="U120" s="116"/>
      <c r="V120" s="116">
        <v>2139</v>
      </c>
      <c r="W120" s="116">
        <v>2140</v>
      </c>
      <c r="X120" s="116">
        <v>2143</v>
      </c>
      <c r="Y120" s="116">
        <v>2274</v>
      </c>
      <c r="Z120" s="116">
        <v>2240</v>
      </c>
      <c r="AB120" s="113" t="str">
        <f>TEXT(Z120,"###,###")</f>
        <v>2,240</v>
      </c>
    </row>
    <row r="121" spans="19:32" x14ac:dyDescent="0.25">
      <c r="S121" s="105" t="s">
        <v>105</v>
      </c>
      <c r="T121" s="116"/>
      <c r="U121" s="116"/>
      <c r="V121" s="116">
        <v>674</v>
      </c>
      <c r="W121" s="116">
        <v>627</v>
      </c>
      <c r="X121" s="116">
        <v>676</v>
      </c>
      <c r="Y121" s="116">
        <v>758</v>
      </c>
      <c r="Z121" s="116">
        <v>688</v>
      </c>
      <c r="AB121" s="113" t="str">
        <f>TEXT(Z121,"###,###")</f>
        <v>688</v>
      </c>
    </row>
    <row r="122" spans="19:32" x14ac:dyDescent="0.25">
      <c r="S122" s="105" t="s">
        <v>106</v>
      </c>
      <c r="T122" s="116"/>
      <c r="U122" s="116"/>
      <c r="V122" s="116">
        <v>505</v>
      </c>
      <c r="W122" s="116">
        <v>479</v>
      </c>
      <c r="X122" s="116">
        <v>506</v>
      </c>
      <c r="Y122" s="116">
        <v>551</v>
      </c>
      <c r="Z122" s="116">
        <v>496</v>
      </c>
      <c r="AB122" s="113" t="str">
        <f>TEXT(Z122,"###,###")</f>
        <v>496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2644</v>
      </c>
      <c r="W124" s="116">
        <v>2619</v>
      </c>
      <c r="X124" s="116">
        <v>2649</v>
      </c>
      <c r="Y124" s="116">
        <v>2825</v>
      </c>
      <c r="Z124" s="116">
        <v>2736</v>
      </c>
      <c r="AB124" s="113" t="str">
        <f>TEXT(Z124,"###,###")</f>
        <v>2,736</v>
      </c>
      <c r="AD124" s="131">
        <f>Z124/$Z$7*100</f>
        <v>79.859894921190886</v>
      </c>
    </row>
    <row r="125" spans="19:32" x14ac:dyDescent="0.25">
      <c r="S125" s="105" t="s">
        <v>108</v>
      </c>
      <c r="T125" s="116"/>
      <c r="U125" s="116"/>
      <c r="V125" s="116">
        <v>1179</v>
      </c>
      <c r="W125" s="116">
        <v>1106</v>
      </c>
      <c r="X125" s="116">
        <v>1182</v>
      </c>
      <c r="Y125" s="116">
        <v>1309</v>
      </c>
      <c r="Z125" s="116">
        <v>1184</v>
      </c>
      <c r="AB125" s="113" t="str">
        <f>TEXT(Z125,"###,###")</f>
        <v>1,184</v>
      </c>
      <c r="AD125" s="131">
        <f>Z125/$Z$7*100</f>
        <v>34.55925277291302</v>
      </c>
    </row>
    <row r="127" spans="19:32" x14ac:dyDescent="0.25">
      <c r="S127" s="105" t="s">
        <v>109</v>
      </c>
      <c r="T127" s="116"/>
      <c r="U127" s="116"/>
      <c r="V127" s="116">
        <v>1780</v>
      </c>
      <c r="W127" s="116">
        <v>1734</v>
      </c>
      <c r="X127" s="116">
        <v>1780</v>
      </c>
      <c r="Y127" s="116">
        <v>1915</v>
      </c>
      <c r="Z127" s="116">
        <v>1822</v>
      </c>
      <c r="AB127" s="113" t="str">
        <f>TEXT(Z127,"###,###")</f>
        <v>1,822</v>
      </c>
      <c r="AD127" s="131">
        <f>Z127/$Z$7*100</f>
        <v>53.181552831290134</v>
      </c>
    </row>
    <row r="128" spans="19:32" x14ac:dyDescent="0.25">
      <c r="S128" s="105" t="s">
        <v>110</v>
      </c>
      <c r="T128" s="116"/>
      <c r="U128" s="116"/>
      <c r="V128" s="116">
        <v>1535</v>
      </c>
      <c r="W128" s="116">
        <v>1503</v>
      </c>
      <c r="X128" s="116">
        <v>1545</v>
      </c>
      <c r="Y128" s="116">
        <v>1672</v>
      </c>
      <c r="Z128" s="116">
        <v>1603</v>
      </c>
      <c r="AB128" s="113" t="str">
        <f>TEXT(Z128,"###,###")</f>
        <v>1,603</v>
      </c>
      <c r="AD128" s="131">
        <f>Z128/$Z$7*100</f>
        <v>46.789258610624636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24397BD-E951-462A-9331-CAAF7FE4773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B82A0C61-1473-4454-B7F5-D46A5AA6B9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6818B0B6-2458-4053-A8AB-A14B3A0F29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95EE53D1-21B5-4D6B-B05D-20699D40A9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DE40E-797A-4618-8733-63B6711BD8BF}">
  <sheetPr codeName="Sheet7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Baw Baw</v>
      </c>
      <c r="T1" s="103"/>
      <c r="U1" s="103"/>
      <c r="V1" s="103"/>
      <c r="W1" s="103"/>
      <c r="X1" s="103"/>
      <c r="Y1" s="104" t="str">
        <f>Y3</f>
        <v>8.6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117</v>
      </c>
      <c r="Y3" s="109" t="s">
        <v>216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8.6 Baw Baw,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34818</v>
      </c>
      <c r="W4" s="112">
        <v>35558</v>
      </c>
      <c r="X4" s="112">
        <v>37715</v>
      </c>
      <c r="Y4" s="112">
        <v>39352</v>
      </c>
      <c r="Z4" s="112">
        <v>41121</v>
      </c>
      <c r="AB4" s="113" t="str">
        <f>TEXT(Z4,"###,###")</f>
        <v>41,121</v>
      </c>
      <c r="AD4" s="114">
        <f>Z4/Y4-1</f>
        <v>4.4953242528969373E-2</v>
      </c>
      <c r="AF4" s="114">
        <f>Z4/V4-1</f>
        <v>0.18102705497156646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17853</v>
      </c>
      <c r="W5" s="112">
        <v>18104</v>
      </c>
      <c r="X5" s="112">
        <v>19209</v>
      </c>
      <c r="Y5" s="112">
        <v>20212</v>
      </c>
      <c r="Z5" s="112">
        <v>20556</v>
      </c>
      <c r="AB5" s="113" t="str">
        <f>TEXT(Z5,"###,###")</f>
        <v>20,556</v>
      </c>
      <c r="AD5" s="114">
        <f t="shared" ref="AD5:AD9" si="0">Z5/Y5-1</f>
        <v>1.7019592321393162E-2</v>
      </c>
      <c r="AF5" s="114">
        <f t="shared" ref="AF5:AF9" si="1">Z5/V5-1</f>
        <v>0.15140312552512181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16965</v>
      </c>
      <c r="W6" s="112">
        <v>17454</v>
      </c>
      <c r="X6" s="112">
        <v>18506</v>
      </c>
      <c r="Y6" s="112">
        <v>19140</v>
      </c>
      <c r="Z6" s="112">
        <v>20561</v>
      </c>
      <c r="AB6" s="113" t="str">
        <f>TEXT(Z6,"###,###")</f>
        <v>20,561</v>
      </c>
      <c r="AD6" s="114">
        <f t="shared" si="0"/>
        <v>7.4242424242424221E-2</v>
      </c>
      <c r="AF6" s="114">
        <f t="shared" si="1"/>
        <v>0.21196581196581188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24784</v>
      </c>
      <c r="W7" s="112">
        <v>25532</v>
      </c>
      <c r="X7" s="112">
        <v>26717</v>
      </c>
      <c r="Y7" s="112">
        <v>28125</v>
      </c>
      <c r="Z7" s="112">
        <v>28923</v>
      </c>
      <c r="AB7" s="113" t="str">
        <f>TEXT(Z7,"###,###")</f>
        <v>28,923</v>
      </c>
      <c r="AD7" s="114">
        <f t="shared" si="0"/>
        <v>2.8373333333333361E-2</v>
      </c>
      <c r="AF7" s="114">
        <f t="shared" si="1"/>
        <v>0.16700290510006455</v>
      </c>
    </row>
    <row r="8" spans="1:32" ht="17.25" customHeight="1" x14ac:dyDescent="0.25">
      <c r="A8" s="68" t="s">
        <v>13</v>
      </c>
      <c r="B8" s="69"/>
      <c r="C8" s="31"/>
      <c r="D8" s="70" t="str">
        <f>AB4</f>
        <v>41,121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28,923</v>
      </c>
      <c r="P8" s="71"/>
      <c r="S8" s="111" t="s">
        <v>87</v>
      </c>
      <c r="T8" s="112"/>
      <c r="U8" s="112"/>
      <c r="V8" s="112">
        <v>37030.75</v>
      </c>
      <c r="W8" s="112">
        <v>39056</v>
      </c>
      <c r="X8" s="112">
        <v>38668</v>
      </c>
      <c r="Y8" s="112">
        <v>41672.93</v>
      </c>
      <c r="Z8" s="112">
        <v>41635</v>
      </c>
      <c r="AB8" s="113" t="str">
        <f>TEXT(Z8,"$###,###")</f>
        <v>$41,635</v>
      </c>
      <c r="AD8" s="114">
        <f t="shared" si="0"/>
        <v>-9.101831812642347E-4</v>
      </c>
      <c r="AF8" s="114">
        <f t="shared" si="1"/>
        <v>0.12433585601155794</v>
      </c>
    </row>
    <row r="9" spans="1:32" x14ac:dyDescent="0.25">
      <c r="A9" s="32" t="s">
        <v>15</v>
      </c>
      <c r="B9" s="75"/>
      <c r="C9" s="76"/>
      <c r="D9" s="77">
        <f>AD104</f>
        <v>70.679214999635221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51.429658057601216</v>
      </c>
      <c r="P9" s="78" t="s">
        <v>88</v>
      </c>
      <c r="S9" s="111" t="s">
        <v>7</v>
      </c>
      <c r="T9" s="112"/>
      <c r="U9" s="112"/>
      <c r="V9" s="112">
        <v>1177015846</v>
      </c>
      <c r="W9" s="112">
        <v>1234257789</v>
      </c>
      <c r="X9" s="112">
        <v>1318520522</v>
      </c>
      <c r="Y9" s="112">
        <v>1448683890</v>
      </c>
      <c r="Z9" s="112">
        <v>1538499453</v>
      </c>
      <c r="AB9" s="113" t="str">
        <f>TEXT(Z9/1000000,"$#,###.0")&amp;" mil"</f>
        <v>$1,538.5 mil</v>
      </c>
      <c r="AD9" s="114">
        <f t="shared" si="0"/>
        <v>6.1998040856242387E-2</v>
      </c>
      <c r="AF9" s="114">
        <f t="shared" si="1"/>
        <v>0.30711872591050904</v>
      </c>
    </row>
    <row r="10" spans="1:32" x14ac:dyDescent="0.25">
      <c r="A10" s="32" t="s">
        <v>18</v>
      </c>
      <c r="B10" s="75"/>
      <c r="C10" s="76"/>
      <c r="D10" s="77">
        <f>AD105</f>
        <v>18.161036939763139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48.5807143104104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88.552363171178655</v>
      </c>
      <c r="P11" s="78" t="s">
        <v>88</v>
      </c>
      <c r="S11" s="111" t="s">
        <v>30</v>
      </c>
      <c r="T11" s="116"/>
      <c r="U11" s="116"/>
      <c r="V11" s="116">
        <v>29214</v>
      </c>
      <c r="W11" s="116">
        <v>29942</v>
      </c>
      <c r="X11" s="116">
        <v>31831</v>
      </c>
      <c r="Y11" s="116">
        <v>33252</v>
      </c>
      <c r="Z11" s="116">
        <v>35169</v>
      </c>
    </row>
    <row r="12" spans="1:32" ht="28.5" customHeight="1" x14ac:dyDescent="0.25">
      <c r="A12" s="32" t="s">
        <v>20</v>
      </c>
      <c r="B12" s="76"/>
      <c r="C12" s="76"/>
      <c r="D12" s="77">
        <f>AD108</f>
        <v>17.222343814595948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20.568405767036616</v>
      </c>
      <c r="P12" s="78" t="s">
        <v>88</v>
      </c>
      <c r="S12" s="111" t="s">
        <v>31</v>
      </c>
      <c r="T12" s="116"/>
      <c r="U12" s="116"/>
      <c r="V12" s="116">
        <v>5601</v>
      </c>
      <c r="W12" s="116">
        <v>5614</v>
      </c>
      <c r="X12" s="116">
        <v>5884</v>
      </c>
      <c r="Y12" s="116">
        <v>6102</v>
      </c>
      <c r="Z12" s="116">
        <v>5950</v>
      </c>
    </row>
    <row r="13" spans="1:32" ht="15" customHeight="1" x14ac:dyDescent="0.25">
      <c r="A13" s="32" t="s">
        <v>21</v>
      </c>
      <c r="B13" s="76"/>
      <c r="C13" s="76"/>
      <c r="D13" s="77">
        <f>AD109</f>
        <v>15.505459497580313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42.7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23.781036453393643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17.060267625600776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32.338707716252038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82.939732374399227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2187</v>
      </c>
      <c r="Z15" s="116">
        <v>2305</v>
      </c>
      <c r="AB15" s="121">
        <f t="shared" ref="AB15:AB34" si="2">IF(Z15="np",0,Z15/$Z$34)</f>
        <v>5.6049995136659855E-2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216</v>
      </c>
      <c r="Z16" s="116">
        <v>228</v>
      </c>
      <c r="AB16" s="121">
        <f t="shared" si="2"/>
        <v>5.544207761890867E-3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2556</v>
      </c>
      <c r="Z17" s="116">
        <v>2510</v>
      </c>
      <c r="AB17" s="121">
        <f t="shared" si="2"/>
        <v>6.103491878221963E-2</v>
      </c>
    </row>
    <row r="18" spans="1:28" x14ac:dyDescent="0.25">
      <c r="A18" s="67" t="str">
        <f>$S$1&amp;" ("&amp;$V$2&amp;" to "&amp;$Z$2&amp;")"</f>
        <v>Baw Baw (2014-15 to 2018-19)</v>
      </c>
      <c r="B18" s="67"/>
      <c r="C18" s="67"/>
      <c r="D18" s="67"/>
      <c r="E18" s="67"/>
      <c r="F18" s="67"/>
      <c r="G18" s="67" t="str">
        <f>$S$1&amp;" ("&amp;$V$2&amp;" to "&amp;$Z$2&amp;")"</f>
        <v>Baw Baw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436</v>
      </c>
      <c r="Z18" s="116">
        <v>439</v>
      </c>
      <c r="AB18" s="121">
        <f t="shared" si="2"/>
        <v>1.0675031611710923E-2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3787</v>
      </c>
      <c r="Z19" s="116">
        <v>3945</v>
      </c>
      <c r="AB19" s="121">
        <f t="shared" si="2"/>
        <v>9.5929384301138024E-2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1352</v>
      </c>
      <c r="Z20" s="116">
        <v>1502</v>
      </c>
      <c r="AB20" s="121">
        <f t="shared" si="2"/>
        <v>3.6523684466491589E-2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2955</v>
      </c>
      <c r="Z21" s="116">
        <v>3014</v>
      </c>
      <c r="AB21" s="121">
        <f t="shared" si="2"/>
        <v>7.3290535940083654E-2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2260</v>
      </c>
      <c r="Z22" s="116">
        <v>2389</v>
      </c>
      <c r="AB22" s="121">
        <f t="shared" si="2"/>
        <v>5.8092597996303862E-2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1420</v>
      </c>
      <c r="Z23" s="116">
        <v>1304</v>
      </c>
      <c r="AB23" s="121">
        <f t="shared" si="2"/>
        <v>3.170897772590215E-2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282</v>
      </c>
      <c r="Z24" s="116">
        <v>330</v>
      </c>
      <c r="AB24" s="121">
        <f t="shared" si="2"/>
        <v>8.0245112343157281E-3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1316</v>
      </c>
      <c r="Z25" s="116">
        <v>1364</v>
      </c>
      <c r="AB25" s="121">
        <f t="shared" si="2"/>
        <v>3.316797976850501E-2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622</v>
      </c>
      <c r="Z26" s="116">
        <v>655</v>
      </c>
      <c r="AB26" s="121">
        <f t="shared" si="2"/>
        <v>1.5927438965081218E-2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2147</v>
      </c>
      <c r="Z27" s="116">
        <v>2201</v>
      </c>
      <c r="AB27" s="121">
        <f t="shared" si="2"/>
        <v>5.3521058262814898E-2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2214</v>
      </c>
      <c r="Z28" s="116">
        <v>2492</v>
      </c>
      <c r="AB28" s="121">
        <f t="shared" si="2"/>
        <v>6.059721816943877E-2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1808</v>
      </c>
      <c r="Z29" s="116">
        <v>3407</v>
      </c>
      <c r="AB29" s="121">
        <f t="shared" si="2"/>
        <v>8.2846999319132378E-2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3514</v>
      </c>
      <c r="Z30" s="116">
        <v>2527</v>
      </c>
      <c r="AB30" s="121">
        <f t="shared" si="2"/>
        <v>6.1448302694290441E-2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4416</v>
      </c>
      <c r="Z31" s="116">
        <v>4927</v>
      </c>
      <c r="AB31" s="121">
        <f t="shared" si="2"/>
        <v>0.11980838439840483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784</v>
      </c>
      <c r="Z32" s="116">
        <v>873</v>
      </c>
      <c r="AB32" s="121">
        <f t="shared" si="2"/>
        <v>2.1228479719871608E-2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1516</v>
      </c>
      <c r="Z33" s="116">
        <v>1628</v>
      </c>
      <c r="AB33" s="121">
        <f t="shared" si="2"/>
        <v>3.9587588755957595E-2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39352</v>
      </c>
      <c r="Z34" s="124">
        <v>41124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23987</v>
      </c>
      <c r="AB37" s="136">
        <f>Z37/Z40*100</f>
        <v>82.939732374399227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4934</v>
      </c>
      <c r="AB38" s="136">
        <f>Z38/Z40*100</f>
        <v>17.060267625600776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28921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8</v>
      </c>
      <c r="X44" s="116">
        <v>11</v>
      </c>
      <c r="Y44" s="116">
        <v>11</v>
      </c>
      <c r="Z44" s="116">
        <v>10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380</v>
      </c>
      <c r="X45" s="116">
        <v>429</v>
      </c>
      <c r="Y45" s="116">
        <v>398</v>
      </c>
      <c r="Z45" s="116">
        <v>426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1069</v>
      </c>
      <c r="X46" s="116">
        <v>1207</v>
      </c>
      <c r="Y46" s="116">
        <v>1269</v>
      </c>
      <c r="Z46" s="116">
        <v>1205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1609</v>
      </c>
      <c r="X47" s="116">
        <v>1681</v>
      </c>
      <c r="Y47" s="116">
        <v>1804</v>
      </c>
      <c r="Z47" s="116">
        <v>1811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2044</v>
      </c>
      <c r="X48" s="116">
        <v>2065</v>
      </c>
      <c r="Y48" s="116">
        <v>2173</v>
      </c>
      <c r="Z48" s="116">
        <v>2265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Baw Baw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1792</v>
      </c>
      <c r="X49" s="116">
        <v>1978</v>
      </c>
      <c r="Y49" s="116">
        <v>2076</v>
      </c>
      <c r="Z49" s="116">
        <v>2150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1557</v>
      </c>
      <c r="X50" s="116">
        <v>1649</v>
      </c>
      <c r="Y50" s="116">
        <v>1670</v>
      </c>
      <c r="Z50" s="116">
        <v>1872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1560</v>
      </c>
      <c r="X51" s="116">
        <v>1622</v>
      </c>
      <c r="Y51" s="116">
        <v>1713</v>
      </c>
      <c r="Z51" s="116">
        <v>1661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1733</v>
      </c>
      <c r="X52" s="116">
        <v>1862</v>
      </c>
      <c r="Y52" s="116">
        <v>1934</v>
      </c>
      <c r="Z52" s="116">
        <v>1980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1737</v>
      </c>
      <c r="X53" s="116">
        <v>1732</v>
      </c>
      <c r="Y53" s="116">
        <v>1826</v>
      </c>
      <c r="Z53" s="116">
        <v>1861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1773</v>
      </c>
      <c r="X54" s="116">
        <v>1931</v>
      </c>
      <c r="Y54" s="116">
        <v>2025</v>
      </c>
      <c r="Z54" s="116">
        <v>1895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1381</v>
      </c>
      <c r="X55" s="116">
        <v>1454</v>
      </c>
      <c r="Y55" s="116">
        <v>1584</v>
      </c>
      <c r="Z55" s="116">
        <v>1626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789</v>
      </c>
      <c r="X56" s="116">
        <v>866</v>
      </c>
      <c r="Y56" s="116">
        <v>891</v>
      </c>
      <c r="Z56" s="116">
        <v>965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377</v>
      </c>
      <c r="X57" s="116">
        <v>394</v>
      </c>
      <c r="Y57" s="116">
        <v>449</v>
      </c>
      <c r="Z57" s="116">
        <v>460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153</v>
      </c>
      <c r="X58" s="116">
        <v>184</v>
      </c>
      <c r="Y58" s="116">
        <v>199</v>
      </c>
      <c r="Z58" s="116">
        <v>217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88</v>
      </c>
      <c r="X59" s="116">
        <v>92</v>
      </c>
      <c r="Y59" s="116">
        <v>99</v>
      </c>
      <c r="Z59" s="116">
        <v>100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44</v>
      </c>
      <c r="X60" s="116">
        <v>54</v>
      </c>
      <c r="Y60" s="116">
        <v>65</v>
      </c>
      <c r="Z60" s="116">
        <v>62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18104</v>
      </c>
      <c r="X61" s="116">
        <v>19209</v>
      </c>
      <c r="Y61" s="116">
        <v>20212</v>
      </c>
      <c r="Z61" s="116">
        <v>20557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10</v>
      </c>
      <c r="X63" s="116">
        <v>4</v>
      </c>
      <c r="Y63" s="116">
        <v>10</v>
      </c>
      <c r="Z63" s="116">
        <v>12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Baw Baw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388</v>
      </c>
      <c r="X64" s="116">
        <v>462</v>
      </c>
      <c r="Y64" s="116">
        <v>434</v>
      </c>
      <c r="Z64" s="116">
        <v>464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1079</v>
      </c>
      <c r="X65" s="116">
        <v>1192</v>
      </c>
      <c r="Y65" s="116">
        <v>1141</v>
      </c>
      <c r="Z65" s="116">
        <v>1264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1577</v>
      </c>
      <c r="X66" s="116">
        <v>1744</v>
      </c>
      <c r="Y66" s="116">
        <v>1803</v>
      </c>
      <c r="Z66" s="116">
        <v>1933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2000</v>
      </c>
      <c r="X67" s="116">
        <v>2054</v>
      </c>
      <c r="Y67" s="116">
        <v>1999</v>
      </c>
      <c r="Z67" s="116">
        <v>2200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1606</v>
      </c>
      <c r="X68" s="116">
        <v>1836</v>
      </c>
      <c r="Y68" s="116">
        <v>1884</v>
      </c>
      <c r="Z68" s="116">
        <v>2016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1452</v>
      </c>
      <c r="X69" s="116">
        <v>1526</v>
      </c>
      <c r="Y69" s="116">
        <v>1679</v>
      </c>
      <c r="Z69" s="116">
        <v>1798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1680</v>
      </c>
      <c r="X70" s="116">
        <v>1642</v>
      </c>
      <c r="Y70" s="116">
        <v>1780</v>
      </c>
      <c r="Z70" s="116">
        <v>1900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1838</v>
      </c>
      <c r="X71" s="116">
        <v>1938</v>
      </c>
      <c r="Y71" s="116">
        <v>1978</v>
      </c>
      <c r="Z71" s="116">
        <v>2109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1864</v>
      </c>
      <c r="X72" s="116">
        <v>1934</v>
      </c>
      <c r="Y72" s="116">
        <v>1936</v>
      </c>
      <c r="Z72" s="116">
        <v>2051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1742</v>
      </c>
      <c r="X73" s="116">
        <v>1804</v>
      </c>
      <c r="Y73" s="116">
        <v>1910</v>
      </c>
      <c r="Z73" s="116">
        <v>1995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1212</v>
      </c>
      <c r="X74" s="116">
        <v>1265</v>
      </c>
      <c r="Y74" s="116">
        <v>1358</v>
      </c>
      <c r="Z74" s="116">
        <v>1523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569</v>
      </c>
      <c r="X75" s="116">
        <v>617</v>
      </c>
      <c r="Y75" s="116">
        <v>709</v>
      </c>
      <c r="Z75" s="116">
        <v>744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194</v>
      </c>
      <c r="X76" s="116">
        <v>232</v>
      </c>
      <c r="Y76" s="116">
        <v>248</v>
      </c>
      <c r="Z76" s="116">
        <v>283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114</v>
      </c>
      <c r="X77" s="116">
        <v>132</v>
      </c>
      <c r="Y77" s="116">
        <v>139</v>
      </c>
      <c r="Z77" s="116">
        <v>136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72</v>
      </c>
      <c r="X78" s="116">
        <v>78</v>
      </c>
      <c r="Y78" s="116">
        <v>87</v>
      </c>
      <c r="Z78" s="116">
        <v>77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49</v>
      </c>
      <c r="X79" s="116">
        <v>45</v>
      </c>
      <c r="Y79" s="116">
        <v>52</v>
      </c>
      <c r="Z79" s="116">
        <v>47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17454</v>
      </c>
      <c r="X80" s="116">
        <v>18506</v>
      </c>
      <c r="Y80" s="116">
        <v>19140</v>
      </c>
      <c r="Z80" s="116">
        <v>20565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Baw Baw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1338</v>
      </c>
      <c r="X83" s="116">
        <v>1419</v>
      </c>
      <c r="Y83" s="116">
        <v>1494</v>
      </c>
      <c r="Z83" s="116">
        <v>1565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1366</v>
      </c>
      <c r="X84" s="116">
        <v>1426</v>
      </c>
      <c r="Y84" s="116">
        <v>1480</v>
      </c>
      <c r="Z84" s="116">
        <v>1536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41,121</v>
      </c>
      <c r="D85" s="100">
        <f t="shared" ref="D85:D90" si="4">AD4</f>
        <v>4.4953242528969373E-2</v>
      </c>
      <c r="E85" s="101">
        <f t="shared" ref="E85:E90" si="5">AD4</f>
        <v>4.4953242528969373E-2</v>
      </c>
      <c r="F85" s="100">
        <f t="shared" ref="F85:F90" si="6">AF4</f>
        <v>0.18102705497156646</v>
      </c>
      <c r="G85" s="101">
        <f t="shared" ref="G85:G90" si="7">AF4</f>
        <v>0.18102705497156646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2538</v>
      </c>
      <c r="X85" s="116">
        <v>2768</v>
      </c>
      <c r="Y85" s="116">
        <v>2971</v>
      </c>
      <c r="Z85" s="116">
        <v>3059</v>
      </c>
    </row>
    <row r="86" spans="1:30" ht="15" customHeight="1" x14ac:dyDescent="0.25">
      <c r="A86" s="102" t="s">
        <v>4</v>
      </c>
      <c r="B86" s="51"/>
      <c r="C86" s="61" t="str">
        <f t="shared" si="3"/>
        <v>20,556</v>
      </c>
      <c r="D86" s="100">
        <f t="shared" si="4"/>
        <v>1.7019592321393162E-2</v>
      </c>
      <c r="E86" s="101">
        <f t="shared" si="5"/>
        <v>1.7019592321393162E-2</v>
      </c>
      <c r="F86" s="100">
        <f t="shared" si="6"/>
        <v>0.15140312552512181</v>
      </c>
      <c r="G86" s="101">
        <f t="shared" si="7"/>
        <v>0.15140312552512181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531</v>
      </c>
      <c r="X86" s="116">
        <v>567</v>
      </c>
      <c r="Y86" s="116">
        <v>637</v>
      </c>
      <c r="Z86" s="116">
        <v>695</v>
      </c>
    </row>
    <row r="87" spans="1:30" ht="15" customHeight="1" x14ac:dyDescent="0.25">
      <c r="A87" s="102" t="s">
        <v>5</v>
      </c>
      <c r="B87" s="51"/>
      <c r="C87" s="61" t="str">
        <f t="shared" si="3"/>
        <v>20,561</v>
      </c>
      <c r="D87" s="100">
        <f t="shared" si="4"/>
        <v>7.4242424242424221E-2</v>
      </c>
      <c r="E87" s="101">
        <f t="shared" si="5"/>
        <v>7.4242424242424221E-2</v>
      </c>
      <c r="F87" s="100">
        <f t="shared" si="6"/>
        <v>0.21196581196581188</v>
      </c>
      <c r="G87" s="101">
        <f t="shared" si="7"/>
        <v>0.21196581196581188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438</v>
      </c>
      <c r="X87" s="116">
        <v>478</v>
      </c>
      <c r="Y87" s="116">
        <v>484</v>
      </c>
      <c r="Z87" s="116">
        <v>495</v>
      </c>
    </row>
    <row r="88" spans="1:30" ht="15" customHeight="1" x14ac:dyDescent="0.25">
      <c r="A88" s="51" t="s">
        <v>6</v>
      </c>
      <c r="B88" s="51"/>
      <c r="C88" s="61" t="str">
        <f t="shared" si="3"/>
        <v>28,923</v>
      </c>
      <c r="D88" s="100">
        <f t="shared" si="4"/>
        <v>2.8373333333333361E-2</v>
      </c>
      <c r="E88" s="101">
        <f t="shared" si="5"/>
        <v>2.8373333333333361E-2</v>
      </c>
      <c r="F88" s="100">
        <f t="shared" si="6"/>
        <v>0.16700290510006455</v>
      </c>
      <c r="G88" s="101">
        <f t="shared" si="7"/>
        <v>0.16700290510006455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532</v>
      </c>
      <c r="X88" s="116">
        <v>565</v>
      </c>
      <c r="Y88" s="116">
        <v>617</v>
      </c>
      <c r="Z88" s="116">
        <v>634</v>
      </c>
    </row>
    <row r="89" spans="1:30" ht="15" customHeight="1" x14ac:dyDescent="0.25">
      <c r="A89" s="51" t="s">
        <v>102</v>
      </c>
      <c r="B89" s="51"/>
      <c r="C89" s="61" t="str">
        <f t="shared" si="3"/>
        <v>$41,635</v>
      </c>
      <c r="D89" s="100">
        <f t="shared" si="4"/>
        <v>-9.101831812642347E-4</v>
      </c>
      <c r="E89" s="101">
        <f t="shared" si="5"/>
        <v>-9.101831812642347E-4</v>
      </c>
      <c r="F89" s="100">
        <f t="shared" si="6"/>
        <v>0.12433585601155794</v>
      </c>
      <c r="G89" s="101">
        <f t="shared" si="7"/>
        <v>0.12433585601155794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1300</v>
      </c>
      <c r="X89" s="116">
        <v>1385</v>
      </c>
      <c r="Y89" s="116">
        <v>1480</v>
      </c>
      <c r="Z89" s="116">
        <v>1501</v>
      </c>
    </row>
    <row r="90" spans="1:30" ht="15" customHeight="1" x14ac:dyDescent="0.25">
      <c r="A90" s="51" t="s">
        <v>7</v>
      </c>
      <c r="B90" s="51"/>
      <c r="C90" s="61" t="str">
        <f t="shared" si="3"/>
        <v>$1,538.5 mil</v>
      </c>
      <c r="D90" s="100">
        <f t="shared" si="4"/>
        <v>6.1998040856242387E-2</v>
      </c>
      <c r="E90" s="101">
        <f t="shared" si="5"/>
        <v>6.1998040856242387E-2</v>
      </c>
      <c r="F90" s="100">
        <f t="shared" si="6"/>
        <v>0.30711872591050904</v>
      </c>
      <c r="G90" s="101">
        <f t="shared" si="7"/>
        <v>0.30711872591050904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1858</v>
      </c>
      <c r="X90" s="116">
        <v>1899</v>
      </c>
      <c r="Y90" s="116">
        <v>2058</v>
      </c>
      <c r="Z90" s="116">
        <v>2113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13258</v>
      </c>
      <c r="X91" s="116">
        <v>13855</v>
      </c>
      <c r="Y91" s="116">
        <v>14621</v>
      </c>
      <c r="Z91" s="116">
        <v>14874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746</v>
      </c>
      <c r="X93" s="116">
        <v>834</v>
      </c>
      <c r="Y93" s="116">
        <v>948</v>
      </c>
      <c r="Z93" s="116">
        <v>1053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2410</v>
      </c>
      <c r="X94" s="116">
        <v>2482</v>
      </c>
      <c r="Y94" s="116">
        <v>2667</v>
      </c>
      <c r="Z94" s="116">
        <v>2819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434</v>
      </c>
      <c r="X95" s="116">
        <v>465</v>
      </c>
      <c r="Y95" s="116">
        <v>530</v>
      </c>
      <c r="Z95" s="116">
        <v>544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1712</v>
      </c>
      <c r="X96" s="116">
        <v>1919</v>
      </c>
      <c r="Y96" s="116">
        <v>2121</v>
      </c>
      <c r="Z96" s="116">
        <v>2269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1985</v>
      </c>
      <c r="X97" s="116">
        <v>2182</v>
      </c>
      <c r="Y97" s="116">
        <v>2241</v>
      </c>
      <c r="Z97" s="116">
        <v>2322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1057</v>
      </c>
      <c r="X98" s="116">
        <v>1100</v>
      </c>
      <c r="Y98" s="116">
        <v>1127</v>
      </c>
      <c r="Z98" s="116">
        <v>1227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113</v>
      </c>
      <c r="X99" s="116">
        <v>118</v>
      </c>
      <c r="Y99" s="116">
        <v>137</v>
      </c>
      <c r="Z99" s="116">
        <v>141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1080</v>
      </c>
      <c r="X100" s="116">
        <v>1099</v>
      </c>
      <c r="Y100" s="116">
        <v>1121</v>
      </c>
      <c r="Z100" s="116">
        <v>1192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12274</v>
      </c>
      <c r="X101" s="116">
        <v>12862</v>
      </c>
      <c r="Y101" s="116">
        <v>13504</v>
      </c>
      <c r="Z101" s="116">
        <v>14052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24007</v>
      </c>
      <c r="X104" s="116">
        <v>26536</v>
      </c>
      <c r="Y104" s="116">
        <v>27800</v>
      </c>
      <c r="Z104" s="116">
        <v>29064</v>
      </c>
      <c r="AB104" s="113" t="str">
        <f>TEXT(Z104,"###,###")</f>
        <v>29,064</v>
      </c>
      <c r="AD104" s="134">
        <f>Z104/($Z$4)*100</f>
        <v>70.679214999635221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6344</v>
      </c>
      <c r="X105" s="116">
        <v>6594</v>
      </c>
      <c r="Y105" s="116">
        <v>6622</v>
      </c>
      <c r="Z105" s="116">
        <v>7468</v>
      </c>
      <c r="AB105" s="113" t="str">
        <f>TEXT(Z105,"###,###")</f>
        <v>7,468</v>
      </c>
      <c r="AD105" s="134">
        <f>Z105/($Z$4)*100</f>
        <v>18.161036939763139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30351</v>
      </c>
      <c r="X106" s="124">
        <v>33130</v>
      </c>
      <c r="Y106" s="124">
        <v>34422</v>
      </c>
      <c r="Z106" s="124">
        <v>36532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5704</v>
      </c>
      <c r="X108" s="116">
        <v>6695</v>
      </c>
      <c r="Y108" s="116">
        <v>7573</v>
      </c>
      <c r="Z108" s="116">
        <v>7082</v>
      </c>
      <c r="AB108" s="113" t="str">
        <f>TEXT(Z108,"###,###")</f>
        <v>7,082</v>
      </c>
      <c r="AD108" s="134">
        <f>Z108/($Z$4)*100</f>
        <v>17.222343814595948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5732</v>
      </c>
      <c r="X109" s="116">
        <v>6213</v>
      </c>
      <c r="Y109" s="116">
        <v>6340</v>
      </c>
      <c r="Z109" s="116">
        <v>6376</v>
      </c>
      <c r="AB109" s="113" t="str">
        <f>TEXT(Z109,"###,###")</f>
        <v>6,376</v>
      </c>
      <c r="AD109" s="134">
        <f>Z109/($Z$4)*100</f>
        <v>15.505459497580313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7347</v>
      </c>
      <c r="X110" s="116">
        <v>8324</v>
      </c>
      <c r="Y110" s="116">
        <v>8217</v>
      </c>
      <c r="Z110" s="116">
        <v>9779</v>
      </c>
      <c r="AB110" s="113" t="str">
        <f>TEXT(Z110,"###,###")</f>
        <v>9,779</v>
      </c>
      <c r="AD110" s="134">
        <f>Z110/($Z$4)*100</f>
        <v>23.781036453393643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11569</v>
      </c>
      <c r="X111" s="116">
        <v>11898</v>
      </c>
      <c r="Y111" s="116">
        <v>12294</v>
      </c>
      <c r="Z111" s="116">
        <v>13298</v>
      </c>
      <c r="AB111" s="113" t="str">
        <f>TEXT(Z111,"###,###")</f>
        <v>13,298</v>
      </c>
      <c r="AD111" s="134">
        <f>Z111/($Z$4)*100</f>
        <v>32.338707716252038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35558</v>
      </c>
      <c r="X112" s="116">
        <v>37715</v>
      </c>
      <c r="Y112" s="116">
        <v>39352</v>
      </c>
      <c r="Z112" s="116">
        <v>41120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39.74</v>
      </c>
      <c r="W118" s="135">
        <v>41.68</v>
      </c>
      <c r="X118" s="135">
        <v>42.73</v>
      </c>
      <c r="Y118" s="135">
        <v>42.9</v>
      </c>
      <c r="Z118" s="135">
        <v>42.74</v>
      </c>
      <c r="AB118" s="113" t="str">
        <f>TEXT(Z118,"##.0")</f>
        <v>42.7</v>
      </c>
    </row>
    <row r="120" spans="19:32" x14ac:dyDescent="0.25">
      <c r="S120" s="105" t="s">
        <v>104</v>
      </c>
      <c r="T120" s="116"/>
      <c r="U120" s="116"/>
      <c r="V120" s="116">
        <v>19180</v>
      </c>
      <c r="W120" s="116">
        <v>19916</v>
      </c>
      <c r="X120" s="116">
        <v>20833</v>
      </c>
      <c r="Y120" s="116">
        <v>22025</v>
      </c>
      <c r="Z120" s="116">
        <v>22975</v>
      </c>
      <c r="AB120" s="113" t="str">
        <f>TEXT(Z120,"###,###")</f>
        <v>22,975</v>
      </c>
    </row>
    <row r="121" spans="19:32" x14ac:dyDescent="0.25">
      <c r="S121" s="105" t="s">
        <v>105</v>
      </c>
      <c r="T121" s="116"/>
      <c r="U121" s="116"/>
      <c r="V121" s="116">
        <v>3158</v>
      </c>
      <c r="W121" s="116">
        <v>3191</v>
      </c>
      <c r="X121" s="116">
        <v>3286</v>
      </c>
      <c r="Y121" s="116">
        <v>3395</v>
      </c>
      <c r="Z121" s="116">
        <v>3312</v>
      </c>
      <c r="AB121" s="113" t="str">
        <f>TEXT(Z121,"###,###")</f>
        <v>3,312</v>
      </c>
    </row>
    <row r="122" spans="19:32" x14ac:dyDescent="0.25">
      <c r="S122" s="105" t="s">
        <v>106</v>
      </c>
      <c r="T122" s="116"/>
      <c r="U122" s="116"/>
      <c r="V122" s="116">
        <v>2446</v>
      </c>
      <c r="W122" s="116">
        <v>2421</v>
      </c>
      <c r="X122" s="116">
        <v>2598</v>
      </c>
      <c r="Y122" s="116">
        <v>2704</v>
      </c>
      <c r="Z122" s="116">
        <v>2637</v>
      </c>
      <c r="AB122" s="113" t="str">
        <f>TEXT(Z122,"###,###")</f>
        <v>2,637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21626</v>
      </c>
      <c r="W124" s="116">
        <v>22337</v>
      </c>
      <c r="X124" s="116">
        <v>23431</v>
      </c>
      <c r="Y124" s="116">
        <v>24729</v>
      </c>
      <c r="Z124" s="116">
        <v>25612</v>
      </c>
      <c r="AB124" s="113" t="str">
        <f>TEXT(Z124,"###,###")</f>
        <v>25,612</v>
      </c>
      <c r="AD124" s="131">
        <f>Z124/$Z$7*100</f>
        <v>88.552363171178655</v>
      </c>
    </row>
    <row r="125" spans="19:32" x14ac:dyDescent="0.25">
      <c r="S125" s="105" t="s">
        <v>108</v>
      </c>
      <c r="T125" s="116"/>
      <c r="U125" s="116"/>
      <c r="V125" s="116">
        <v>5604</v>
      </c>
      <c r="W125" s="116">
        <v>5612</v>
      </c>
      <c r="X125" s="116">
        <v>5884</v>
      </c>
      <c r="Y125" s="116">
        <v>6099</v>
      </c>
      <c r="Z125" s="116">
        <v>5949</v>
      </c>
      <c r="AB125" s="113" t="str">
        <f>TEXT(Z125,"###,###")</f>
        <v>5,949</v>
      </c>
      <c r="AD125" s="131">
        <f>Z125/$Z$7*100</f>
        <v>20.568405767036616</v>
      </c>
    </row>
    <row r="127" spans="19:32" x14ac:dyDescent="0.25">
      <c r="S127" s="105" t="s">
        <v>109</v>
      </c>
      <c r="T127" s="116"/>
      <c r="U127" s="116"/>
      <c r="V127" s="116">
        <v>12952</v>
      </c>
      <c r="W127" s="116">
        <v>13258</v>
      </c>
      <c r="X127" s="116">
        <v>13855</v>
      </c>
      <c r="Y127" s="116">
        <v>14621</v>
      </c>
      <c r="Z127" s="116">
        <v>14875</v>
      </c>
      <c r="AB127" s="113" t="str">
        <f>TEXT(Z127,"###,###")</f>
        <v>14,875</v>
      </c>
      <c r="AD127" s="131">
        <f>Z127/$Z$7*100</f>
        <v>51.429658057601216</v>
      </c>
    </row>
    <row r="128" spans="19:32" x14ac:dyDescent="0.25">
      <c r="S128" s="105" t="s">
        <v>110</v>
      </c>
      <c r="T128" s="116"/>
      <c r="U128" s="116"/>
      <c r="V128" s="116">
        <v>11832</v>
      </c>
      <c r="W128" s="116">
        <v>12274</v>
      </c>
      <c r="X128" s="116">
        <v>12862</v>
      </c>
      <c r="Y128" s="116">
        <v>13504</v>
      </c>
      <c r="Z128" s="116">
        <v>14051</v>
      </c>
      <c r="AB128" s="113" t="str">
        <f>TEXT(Z128,"###,###")</f>
        <v>14,051</v>
      </c>
      <c r="AD128" s="131">
        <f>Z128/$Z$7*100</f>
        <v>48.5807143104104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3805FCB-10FC-4AAF-91B4-8D6E2BBDA3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AAA65889-130E-415B-9482-87818EE6DAD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962912FE-D89A-4159-8391-004C806F7C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3733B952-1BA9-4CD9-919E-80517AEB0B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714A7-7C9A-4782-9FF6-FA2F93082DA7}">
  <sheetPr codeName="Sheet13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Wangaratta</v>
      </c>
      <c r="T1" s="103"/>
      <c r="U1" s="103"/>
      <c r="V1" s="103"/>
      <c r="W1" s="103"/>
      <c r="X1" s="103"/>
      <c r="Y1" s="104" t="str">
        <f>Y3</f>
        <v>8.69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184</v>
      </c>
      <c r="Y3" s="109" t="s">
        <v>273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8.69 Wangaratta,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22111</v>
      </c>
      <c r="W4" s="112">
        <v>21702</v>
      </c>
      <c r="X4" s="112">
        <v>22453</v>
      </c>
      <c r="Y4" s="112">
        <v>23098</v>
      </c>
      <c r="Z4" s="112">
        <v>23339</v>
      </c>
      <c r="AB4" s="113" t="str">
        <f>TEXT(Z4,"###,###")</f>
        <v>23,339</v>
      </c>
      <c r="AD4" s="114">
        <f>Z4/Y4-1</f>
        <v>1.0433803792536223E-2</v>
      </c>
      <c r="AF4" s="114">
        <f>Z4/V4-1</f>
        <v>5.5537967527474974E-2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11012</v>
      </c>
      <c r="W5" s="112">
        <v>10815</v>
      </c>
      <c r="X5" s="112">
        <v>11071</v>
      </c>
      <c r="Y5" s="112">
        <v>11472</v>
      </c>
      <c r="Z5" s="112">
        <v>11409</v>
      </c>
      <c r="AB5" s="113" t="str">
        <f>TEXT(Z5,"###,###")</f>
        <v>11,409</v>
      </c>
      <c r="AD5" s="114">
        <f t="shared" ref="AD5:AD9" si="0">Z5/Y5-1</f>
        <v>-5.4916317991632324E-3</v>
      </c>
      <c r="AF5" s="114">
        <f t="shared" ref="AF5:AF9" si="1">Z5/V5-1</f>
        <v>3.6051580094442537E-2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11099</v>
      </c>
      <c r="W6" s="112">
        <v>10887</v>
      </c>
      <c r="X6" s="112">
        <v>11382</v>
      </c>
      <c r="Y6" s="112">
        <v>11626</v>
      </c>
      <c r="Z6" s="112">
        <v>11932</v>
      </c>
      <c r="AB6" s="113" t="str">
        <f>TEXT(Z6,"###,###")</f>
        <v>11,932</v>
      </c>
      <c r="AD6" s="114">
        <f t="shared" si="0"/>
        <v>2.6320316531911248E-2</v>
      </c>
      <c r="AF6" s="114">
        <f t="shared" si="1"/>
        <v>7.5051806469051296E-2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15345</v>
      </c>
      <c r="W7" s="112">
        <v>15306</v>
      </c>
      <c r="X7" s="112">
        <v>15561</v>
      </c>
      <c r="Y7" s="112">
        <v>16039</v>
      </c>
      <c r="Z7" s="112">
        <v>16062</v>
      </c>
      <c r="AB7" s="113" t="str">
        <f>TEXT(Z7,"###,###")</f>
        <v>16,062</v>
      </c>
      <c r="AD7" s="114">
        <f t="shared" si="0"/>
        <v>1.4340046137539808E-3</v>
      </c>
      <c r="AF7" s="114">
        <f t="shared" si="1"/>
        <v>4.6725317693059543E-2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23,339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16,062</v>
      </c>
      <c r="P8" s="71"/>
      <c r="S8" s="111" t="s">
        <v>87</v>
      </c>
      <c r="T8" s="112"/>
      <c r="U8" s="112"/>
      <c r="V8" s="112">
        <v>34633</v>
      </c>
      <c r="W8" s="112">
        <v>35714.629999999997</v>
      </c>
      <c r="X8" s="112">
        <v>36039.269999999997</v>
      </c>
      <c r="Y8" s="112">
        <v>37298.769999999997</v>
      </c>
      <c r="Z8" s="112">
        <v>38245.11</v>
      </c>
      <c r="AB8" s="113" t="str">
        <f>TEXT(Z8,"$###,###")</f>
        <v>$38,245</v>
      </c>
      <c r="AD8" s="114">
        <f t="shared" si="0"/>
        <v>2.5371882236331134E-2</v>
      </c>
      <c r="AF8" s="114">
        <f t="shared" si="1"/>
        <v>0.10429676897756468</v>
      </c>
    </row>
    <row r="9" spans="1:32" x14ac:dyDescent="0.25">
      <c r="A9" s="32" t="s">
        <v>15</v>
      </c>
      <c r="B9" s="75"/>
      <c r="C9" s="76"/>
      <c r="D9" s="77">
        <f>AD104</f>
        <v>68.739020523587129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50.740879093512639</v>
      </c>
      <c r="P9" s="78" t="s">
        <v>88</v>
      </c>
      <c r="S9" s="111" t="s">
        <v>7</v>
      </c>
      <c r="T9" s="112"/>
      <c r="U9" s="112"/>
      <c r="V9" s="112">
        <v>681225760</v>
      </c>
      <c r="W9" s="112">
        <v>697372229</v>
      </c>
      <c r="X9" s="112">
        <v>730583682</v>
      </c>
      <c r="Y9" s="112">
        <v>777538474</v>
      </c>
      <c r="Z9" s="112">
        <v>802881534</v>
      </c>
      <c r="AB9" s="113" t="str">
        <f>TEXT(Z9/1000000,"$#,###.0")&amp;" mil"</f>
        <v>$802.9 mil</v>
      </c>
      <c r="AD9" s="114">
        <f t="shared" si="0"/>
        <v>3.2593962675086852E-2</v>
      </c>
      <c r="AF9" s="114">
        <f t="shared" si="1"/>
        <v>0.1785836372365015</v>
      </c>
    </row>
    <row r="10" spans="1:32" x14ac:dyDescent="0.25">
      <c r="A10" s="32" t="s">
        <v>18</v>
      </c>
      <c r="B10" s="75"/>
      <c r="C10" s="76"/>
      <c r="D10" s="77">
        <f>AD105</f>
        <v>20.587857234671581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49.221765658074965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89.453368198231857</v>
      </c>
      <c r="P11" s="78" t="s">
        <v>88</v>
      </c>
      <c r="S11" s="111" t="s">
        <v>30</v>
      </c>
      <c r="T11" s="116"/>
      <c r="U11" s="116"/>
      <c r="V11" s="116">
        <v>18776</v>
      </c>
      <c r="W11" s="116">
        <v>18380</v>
      </c>
      <c r="X11" s="116">
        <v>19094</v>
      </c>
      <c r="Y11" s="116">
        <v>19640</v>
      </c>
      <c r="Z11" s="116">
        <v>20070</v>
      </c>
    </row>
    <row r="12" spans="1:32" ht="28.5" customHeight="1" x14ac:dyDescent="0.25">
      <c r="A12" s="32" t="s">
        <v>20</v>
      </c>
      <c r="B12" s="76"/>
      <c r="C12" s="76"/>
      <c r="D12" s="77">
        <f>AD108</f>
        <v>15.561934958652898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20.352384510023658</v>
      </c>
      <c r="P12" s="78" t="s">
        <v>88</v>
      </c>
      <c r="S12" s="111" t="s">
        <v>31</v>
      </c>
      <c r="T12" s="116"/>
      <c r="U12" s="116"/>
      <c r="V12" s="116">
        <v>3333</v>
      </c>
      <c r="W12" s="116">
        <v>3319</v>
      </c>
      <c r="X12" s="116">
        <v>3359</v>
      </c>
      <c r="Y12" s="116">
        <v>3457</v>
      </c>
      <c r="Z12" s="116">
        <v>3271</v>
      </c>
    </row>
    <row r="13" spans="1:32" ht="15" customHeight="1" x14ac:dyDescent="0.25">
      <c r="A13" s="32" t="s">
        <v>21</v>
      </c>
      <c r="B13" s="76"/>
      <c r="C13" s="76"/>
      <c r="D13" s="77">
        <f>AD109</f>
        <v>18.501221132010798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43.6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20.746390162389133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18.553106711492966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34.474484767984919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81.446893288507042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1298</v>
      </c>
      <c r="Z15" s="116">
        <v>1357</v>
      </c>
      <c r="AB15" s="121">
        <f t="shared" ref="AB15:AB34" si="2">IF(Z15="np",0,Z15/$Z$34)</f>
        <v>5.8138040358168032E-2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45</v>
      </c>
      <c r="Z16" s="116">
        <v>56</v>
      </c>
      <c r="AB16" s="121">
        <f t="shared" si="2"/>
        <v>2.3992116875883639E-3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2069</v>
      </c>
      <c r="Z17" s="116">
        <v>2009</v>
      </c>
      <c r="AB17" s="121">
        <f t="shared" si="2"/>
        <v>8.6071719292232549E-2</v>
      </c>
    </row>
    <row r="18" spans="1:28" x14ac:dyDescent="0.25">
      <c r="A18" s="67" t="str">
        <f>$S$1&amp;" ("&amp;$V$2&amp;" to "&amp;$Z$2&amp;")"</f>
        <v>Wangaratta (2014-15 to 2018-19)</v>
      </c>
      <c r="B18" s="67"/>
      <c r="C18" s="67"/>
      <c r="D18" s="67"/>
      <c r="E18" s="67"/>
      <c r="F18" s="67"/>
      <c r="G18" s="67" t="str">
        <f>$S$1&amp;" ("&amp;$V$2&amp;" to "&amp;$Z$2&amp;")"</f>
        <v>Wangaratta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150</v>
      </c>
      <c r="Z18" s="116">
        <v>156</v>
      </c>
      <c r="AB18" s="121">
        <f t="shared" si="2"/>
        <v>6.6835182725675851E-3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1366</v>
      </c>
      <c r="Z19" s="116">
        <v>1480</v>
      </c>
      <c r="AB19" s="121">
        <f t="shared" si="2"/>
        <v>6.3407737457692473E-2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661</v>
      </c>
      <c r="Z20" s="116">
        <v>657</v>
      </c>
      <c r="AB20" s="121">
        <f t="shared" si="2"/>
        <v>2.8147894263313482E-2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2097</v>
      </c>
      <c r="Z21" s="116">
        <v>2068</v>
      </c>
      <c r="AB21" s="121">
        <f t="shared" si="2"/>
        <v>8.859946017737029E-2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1716</v>
      </c>
      <c r="Z22" s="116">
        <v>1773</v>
      </c>
      <c r="AB22" s="121">
        <f t="shared" si="2"/>
        <v>7.5960755751681597E-2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874</v>
      </c>
      <c r="Z23" s="116">
        <v>826</v>
      </c>
      <c r="AB23" s="121">
        <f t="shared" si="2"/>
        <v>3.5388372391928366E-2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174</v>
      </c>
      <c r="Z24" s="116">
        <v>173</v>
      </c>
      <c r="AB24" s="121">
        <f t="shared" si="2"/>
        <v>7.4118503920140525E-3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535</v>
      </c>
      <c r="Z25" s="116">
        <v>539</v>
      </c>
      <c r="AB25" s="121">
        <f t="shared" si="2"/>
        <v>2.3092412493038002E-2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289</v>
      </c>
      <c r="Z26" s="116">
        <v>274</v>
      </c>
      <c r="AB26" s="121">
        <f t="shared" si="2"/>
        <v>1.1739000042843065E-2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863</v>
      </c>
      <c r="Z27" s="116">
        <v>882</v>
      </c>
      <c r="AB27" s="121">
        <f t="shared" si="2"/>
        <v>3.7787584079516733E-2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1603</v>
      </c>
      <c r="Z28" s="116">
        <v>1543</v>
      </c>
      <c r="AB28" s="121">
        <f t="shared" si="2"/>
        <v>6.6106850606229381E-2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1201</v>
      </c>
      <c r="Z29" s="116">
        <v>1901</v>
      </c>
      <c r="AB29" s="121">
        <f t="shared" si="2"/>
        <v>8.1444668180454996E-2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1929</v>
      </c>
      <c r="Z30" s="116">
        <v>1470</v>
      </c>
      <c r="AB30" s="121">
        <f t="shared" si="2"/>
        <v>6.2979306799194557E-2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3104</v>
      </c>
      <c r="Z31" s="116">
        <v>3375</v>
      </c>
      <c r="AB31" s="121">
        <f t="shared" si="2"/>
        <v>0.14459534724304871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449</v>
      </c>
      <c r="Z32" s="116">
        <v>465</v>
      </c>
      <c r="AB32" s="121">
        <f t="shared" si="2"/>
        <v>1.9922025620153379E-2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672</v>
      </c>
      <c r="Z33" s="116">
        <v>665</v>
      </c>
      <c r="AB33" s="121">
        <f t="shared" si="2"/>
        <v>2.8490638790111822E-2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23098</v>
      </c>
      <c r="Z34" s="124">
        <v>23341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13082</v>
      </c>
      <c r="AB37" s="136">
        <f>Z37/Z40*100</f>
        <v>81.446893288507042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2980</v>
      </c>
      <c r="AB38" s="136">
        <f>Z38/Z40*100</f>
        <v>18.553106711492966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16062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6</v>
      </c>
      <c r="X44" s="116">
        <v>8</v>
      </c>
      <c r="Y44" s="116">
        <v>5</v>
      </c>
      <c r="Z44" s="116">
        <v>3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267</v>
      </c>
      <c r="X45" s="116">
        <v>331</v>
      </c>
      <c r="Y45" s="116">
        <v>339</v>
      </c>
      <c r="Z45" s="116">
        <v>340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731</v>
      </c>
      <c r="X46" s="116">
        <v>744</v>
      </c>
      <c r="Y46" s="116">
        <v>718</v>
      </c>
      <c r="Z46" s="116">
        <v>734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888</v>
      </c>
      <c r="X47" s="116">
        <v>930</v>
      </c>
      <c r="Y47" s="116">
        <v>935</v>
      </c>
      <c r="Z47" s="116">
        <v>936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984</v>
      </c>
      <c r="X48" s="116">
        <v>1070</v>
      </c>
      <c r="Y48" s="116">
        <v>1130</v>
      </c>
      <c r="Z48" s="116">
        <v>1165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Wangaratta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966</v>
      </c>
      <c r="X49" s="116">
        <v>970</v>
      </c>
      <c r="Y49" s="116">
        <v>971</v>
      </c>
      <c r="Z49" s="116">
        <v>999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869</v>
      </c>
      <c r="X50" s="116">
        <v>875</v>
      </c>
      <c r="Y50" s="116">
        <v>936</v>
      </c>
      <c r="Z50" s="116">
        <v>959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1021</v>
      </c>
      <c r="X51" s="116">
        <v>993</v>
      </c>
      <c r="Y51" s="116">
        <v>1007</v>
      </c>
      <c r="Z51" s="116">
        <v>950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1087</v>
      </c>
      <c r="X52" s="116">
        <v>1109</v>
      </c>
      <c r="Y52" s="116">
        <v>1155</v>
      </c>
      <c r="Z52" s="116">
        <v>1147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1110</v>
      </c>
      <c r="X53" s="116">
        <v>1068</v>
      </c>
      <c r="Y53" s="116">
        <v>1067</v>
      </c>
      <c r="Z53" s="116">
        <v>1051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1031</v>
      </c>
      <c r="X54" s="116">
        <v>1022</v>
      </c>
      <c r="Y54" s="116">
        <v>1103</v>
      </c>
      <c r="Z54" s="116">
        <v>1066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933</v>
      </c>
      <c r="X55" s="116">
        <v>975</v>
      </c>
      <c r="Y55" s="116">
        <v>994</v>
      </c>
      <c r="Z55" s="116">
        <v>970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483</v>
      </c>
      <c r="X56" s="116">
        <v>530</v>
      </c>
      <c r="Y56" s="116">
        <v>576</v>
      </c>
      <c r="Z56" s="116">
        <v>580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200</v>
      </c>
      <c r="X57" s="116">
        <v>211</v>
      </c>
      <c r="Y57" s="116">
        <v>239</v>
      </c>
      <c r="Z57" s="116">
        <v>268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125</v>
      </c>
      <c r="X58" s="116">
        <v>132</v>
      </c>
      <c r="Y58" s="116">
        <v>134</v>
      </c>
      <c r="Z58" s="116">
        <v>128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57</v>
      </c>
      <c r="X59" s="116">
        <v>63</v>
      </c>
      <c r="Y59" s="116">
        <v>74</v>
      </c>
      <c r="Z59" s="116">
        <v>69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44</v>
      </c>
      <c r="X60" s="116">
        <v>40</v>
      </c>
      <c r="Y60" s="116">
        <v>44</v>
      </c>
      <c r="Z60" s="116">
        <v>38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10815</v>
      </c>
      <c r="X61" s="116">
        <v>11071</v>
      </c>
      <c r="Y61" s="116">
        <v>11472</v>
      </c>
      <c r="Z61" s="116">
        <v>11408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6</v>
      </c>
      <c r="X63" s="116">
        <v>8</v>
      </c>
      <c r="Y63" s="116">
        <v>9</v>
      </c>
      <c r="Z63" s="116">
        <v>14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Wangaratta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290</v>
      </c>
      <c r="X64" s="116">
        <v>358</v>
      </c>
      <c r="Y64" s="116">
        <v>369</v>
      </c>
      <c r="Z64" s="116">
        <v>414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724</v>
      </c>
      <c r="X65" s="116">
        <v>710</v>
      </c>
      <c r="Y65" s="116">
        <v>766</v>
      </c>
      <c r="Z65" s="116">
        <v>784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976</v>
      </c>
      <c r="X66" s="116">
        <v>1045</v>
      </c>
      <c r="Y66" s="116">
        <v>1045</v>
      </c>
      <c r="Z66" s="116">
        <v>1010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885</v>
      </c>
      <c r="X67" s="116">
        <v>950</v>
      </c>
      <c r="Y67" s="116">
        <v>1011</v>
      </c>
      <c r="Z67" s="116">
        <v>1104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840</v>
      </c>
      <c r="X68" s="116">
        <v>910</v>
      </c>
      <c r="Y68" s="116">
        <v>897</v>
      </c>
      <c r="Z68" s="116">
        <v>941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922</v>
      </c>
      <c r="X69" s="116">
        <v>965</v>
      </c>
      <c r="Y69" s="116">
        <v>1001</v>
      </c>
      <c r="Z69" s="116">
        <v>1033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1089</v>
      </c>
      <c r="X70" s="116">
        <v>1089</v>
      </c>
      <c r="Y70" s="116">
        <v>1158</v>
      </c>
      <c r="Z70" s="116">
        <v>1120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1212</v>
      </c>
      <c r="X71" s="116">
        <v>1266</v>
      </c>
      <c r="Y71" s="116">
        <v>1248</v>
      </c>
      <c r="Z71" s="116">
        <v>1230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1221</v>
      </c>
      <c r="X72" s="116">
        <v>1225</v>
      </c>
      <c r="Y72" s="116">
        <v>1162</v>
      </c>
      <c r="Z72" s="116">
        <v>1224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1209</v>
      </c>
      <c r="X73" s="116">
        <v>1224</v>
      </c>
      <c r="Y73" s="116">
        <v>1247</v>
      </c>
      <c r="Z73" s="116">
        <v>1301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808</v>
      </c>
      <c r="X74" s="116">
        <v>888</v>
      </c>
      <c r="Y74" s="116">
        <v>885</v>
      </c>
      <c r="Z74" s="116">
        <v>957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353</v>
      </c>
      <c r="X75" s="116">
        <v>374</v>
      </c>
      <c r="Y75" s="116">
        <v>424</v>
      </c>
      <c r="Z75" s="116">
        <v>434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149</v>
      </c>
      <c r="X76" s="116">
        <v>167</v>
      </c>
      <c r="Y76" s="116">
        <v>178</v>
      </c>
      <c r="Z76" s="116">
        <v>161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92</v>
      </c>
      <c r="X77" s="116">
        <v>101</v>
      </c>
      <c r="Y77" s="116">
        <v>105</v>
      </c>
      <c r="Z77" s="116">
        <v>102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61</v>
      </c>
      <c r="X78" s="116">
        <v>55</v>
      </c>
      <c r="Y78" s="116">
        <v>51</v>
      </c>
      <c r="Z78" s="116">
        <v>49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46</v>
      </c>
      <c r="X79" s="116">
        <v>46</v>
      </c>
      <c r="Y79" s="116">
        <v>56</v>
      </c>
      <c r="Z79" s="116">
        <v>46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10887</v>
      </c>
      <c r="X80" s="116">
        <v>11382</v>
      </c>
      <c r="Y80" s="116">
        <v>11626</v>
      </c>
      <c r="Z80" s="116">
        <v>11934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Wangaratta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734</v>
      </c>
      <c r="X83" s="116">
        <v>730</v>
      </c>
      <c r="Y83" s="116">
        <v>787</v>
      </c>
      <c r="Z83" s="116">
        <v>767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828</v>
      </c>
      <c r="X84" s="116">
        <v>860</v>
      </c>
      <c r="Y84" s="116">
        <v>873</v>
      </c>
      <c r="Z84" s="116">
        <v>902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23,339</v>
      </c>
      <c r="D85" s="100">
        <f t="shared" ref="D85:D90" si="4">AD4</f>
        <v>1.0433803792536223E-2</v>
      </c>
      <c r="E85" s="101">
        <f t="shared" ref="E85:E90" si="5">AD4</f>
        <v>1.0433803792536223E-2</v>
      </c>
      <c r="F85" s="100">
        <f t="shared" ref="F85:F90" si="6">AF4</f>
        <v>5.5537967527474974E-2</v>
      </c>
      <c r="G85" s="101">
        <f t="shared" ref="G85:G90" si="7">AF4</f>
        <v>5.5537967527474974E-2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1366</v>
      </c>
      <c r="X85" s="116">
        <v>1415</v>
      </c>
      <c r="Y85" s="116">
        <v>1454</v>
      </c>
      <c r="Z85" s="116">
        <v>1460</v>
      </c>
    </row>
    <row r="86" spans="1:30" ht="15" customHeight="1" x14ac:dyDescent="0.25">
      <c r="A86" s="102" t="s">
        <v>4</v>
      </c>
      <c r="B86" s="51"/>
      <c r="C86" s="61" t="str">
        <f t="shared" si="3"/>
        <v>11,409</v>
      </c>
      <c r="D86" s="100">
        <f t="shared" si="4"/>
        <v>-5.4916317991632324E-3</v>
      </c>
      <c r="E86" s="101">
        <f t="shared" si="5"/>
        <v>-5.4916317991632324E-3</v>
      </c>
      <c r="F86" s="100">
        <f t="shared" si="6"/>
        <v>3.6051580094442537E-2</v>
      </c>
      <c r="G86" s="101">
        <f t="shared" si="7"/>
        <v>3.6051580094442537E-2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455</v>
      </c>
      <c r="X86" s="116">
        <v>474</v>
      </c>
      <c r="Y86" s="116">
        <v>493</v>
      </c>
      <c r="Z86" s="116">
        <v>503</v>
      </c>
    </row>
    <row r="87" spans="1:30" ht="15" customHeight="1" x14ac:dyDescent="0.25">
      <c r="A87" s="102" t="s">
        <v>5</v>
      </c>
      <c r="B87" s="51"/>
      <c r="C87" s="61" t="str">
        <f t="shared" si="3"/>
        <v>11,932</v>
      </c>
      <c r="D87" s="100">
        <f t="shared" si="4"/>
        <v>2.6320316531911248E-2</v>
      </c>
      <c r="E87" s="101">
        <f t="shared" si="5"/>
        <v>2.6320316531911248E-2</v>
      </c>
      <c r="F87" s="100">
        <f t="shared" si="6"/>
        <v>7.5051806469051296E-2</v>
      </c>
      <c r="G87" s="101">
        <f t="shared" si="7"/>
        <v>7.5051806469051296E-2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251</v>
      </c>
      <c r="X87" s="116">
        <v>246</v>
      </c>
      <c r="Y87" s="116">
        <v>254</v>
      </c>
      <c r="Z87" s="116">
        <v>279</v>
      </c>
    </row>
    <row r="88" spans="1:30" ht="15" customHeight="1" x14ac:dyDescent="0.25">
      <c r="A88" s="51" t="s">
        <v>6</v>
      </c>
      <c r="B88" s="51"/>
      <c r="C88" s="61" t="str">
        <f t="shared" si="3"/>
        <v>16,062</v>
      </c>
      <c r="D88" s="100">
        <f t="shared" si="4"/>
        <v>1.4340046137539808E-3</v>
      </c>
      <c r="E88" s="101">
        <f t="shared" si="5"/>
        <v>1.4340046137539808E-3</v>
      </c>
      <c r="F88" s="100">
        <f t="shared" si="6"/>
        <v>4.6725317693059543E-2</v>
      </c>
      <c r="G88" s="101">
        <f t="shared" si="7"/>
        <v>4.6725317693059543E-2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394</v>
      </c>
      <c r="X88" s="116">
        <v>421</v>
      </c>
      <c r="Y88" s="116">
        <v>432</v>
      </c>
      <c r="Z88" s="116">
        <v>435</v>
      </c>
    </row>
    <row r="89" spans="1:30" ht="15" customHeight="1" x14ac:dyDescent="0.25">
      <c r="A89" s="51" t="s">
        <v>102</v>
      </c>
      <c r="B89" s="51"/>
      <c r="C89" s="61" t="str">
        <f t="shared" si="3"/>
        <v>$38,245</v>
      </c>
      <c r="D89" s="100">
        <f t="shared" si="4"/>
        <v>2.5371882236331134E-2</v>
      </c>
      <c r="E89" s="101">
        <f t="shared" si="5"/>
        <v>2.5371882236331134E-2</v>
      </c>
      <c r="F89" s="100">
        <f t="shared" si="6"/>
        <v>0.10429676897756468</v>
      </c>
      <c r="G89" s="101">
        <f t="shared" si="7"/>
        <v>0.10429676897756468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792</v>
      </c>
      <c r="X89" s="116">
        <v>791</v>
      </c>
      <c r="Y89" s="116">
        <v>852</v>
      </c>
      <c r="Z89" s="116">
        <v>858</v>
      </c>
    </row>
    <row r="90" spans="1:30" ht="15" customHeight="1" x14ac:dyDescent="0.25">
      <c r="A90" s="51" t="s">
        <v>7</v>
      </c>
      <c r="B90" s="51"/>
      <c r="C90" s="61" t="str">
        <f t="shared" si="3"/>
        <v>$802.9 mil</v>
      </c>
      <c r="D90" s="100">
        <f t="shared" si="4"/>
        <v>3.2593962675086852E-2</v>
      </c>
      <c r="E90" s="101">
        <f t="shared" si="5"/>
        <v>3.2593962675086852E-2</v>
      </c>
      <c r="F90" s="100">
        <f t="shared" si="6"/>
        <v>0.1785836372365015</v>
      </c>
      <c r="G90" s="101">
        <f t="shared" si="7"/>
        <v>0.1785836372365015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1093</v>
      </c>
      <c r="X90" s="116">
        <v>1100</v>
      </c>
      <c r="Y90" s="116">
        <v>1161</v>
      </c>
      <c r="Z90" s="116">
        <v>1171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7870</v>
      </c>
      <c r="X91" s="116">
        <v>7963</v>
      </c>
      <c r="Y91" s="116">
        <v>8226</v>
      </c>
      <c r="Z91" s="116">
        <v>8151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465</v>
      </c>
      <c r="X93" s="116">
        <v>480</v>
      </c>
      <c r="Y93" s="116">
        <v>516</v>
      </c>
      <c r="Z93" s="116">
        <v>545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1604</v>
      </c>
      <c r="X94" s="116">
        <v>1639</v>
      </c>
      <c r="Y94" s="116">
        <v>1713</v>
      </c>
      <c r="Z94" s="116">
        <v>1729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225</v>
      </c>
      <c r="X95" s="116">
        <v>242</v>
      </c>
      <c r="Y95" s="116">
        <v>243</v>
      </c>
      <c r="Z95" s="116">
        <v>257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1036</v>
      </c>
      <c r="X96" s="116">
        <v>1095</v>
      </c>
      <c r="Y96" s="116">
        <v>1192</v>
      </c>
      <c r="Z96" s="116">
        <v>1257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1202</v>
      </c>
      <c r="X97" s="116">
        <v>1246</v>
      </c>
      <c r="Y97" s="116">
        <v>1201</v>
      </c>
      <c r="Z97" s="116">
        <v>1241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742</v>
      </c>
      <c r="X98" s="116">
        <v>739</v>
      </c>
      <c r="Y98" s="116">
        <v>797</v>
      </c>
      <c r="Z98" s="116">
        <v>765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72</v>
      </c>
      <c r="X99" s="116">
        <v>79</v>
      </c>
      <c r="Y99" s="116">
        <v>72</v>
      </c>
      <c r="Z99" s="116">
        <v>76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507</v>
      </c>
      <c r="X100" s="116">
        <v>545</v>
      </c>
      <c r="Y100" s="116">
        <v>581</v>
      </c>
      <c r="Z100" s="116">
        <v>602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7439</v>
      </c>
      <c r="X101" s="116">
        <v>7598</v>
      </c>
      <c r="Y101" s="116">
        <v>7809</v>
      </c>
      <c r="Z101" s="116">
        <v>7906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14515</v>
      </c>
      <c r="X104" s="116">
        <v>15375</v>
      </c>
      <c r="Y104" s="116">
        <v>15884</v>
      </c>
      <c r="Z104" s="116">
        <v>16043</v>
      </c>
      <c r="AB104" s="113" t="str">
        <f>TEXT(Z104,"###,###")</f>
        <v>16,043</v>
      </c>
      <c r="AD104" s="134">
        <f>Z104/($Z$4)*100</f>
        <v>68.739020523587129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4366</v>
      </c>
      <c r="X105" s="116">
        <v>4590</v>
      </c>
      <c r="Y105" s="116">
        <v>4462</v>
      </c>
      <c r="Z105" s="116">
        <v>4805</v>
      </c>
      <c r="AB105" s="113" t="str">
        <f>TEXT(Z105,"###,###")</f>
        <v>4,805</v>
      </c>
      <c r="AD105" s="134">
        <f>Z105/($Z$4)*100</f>
        <v>20.587857234671581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18881</v>
      </c>
      <c r="X106" s="124">
        <v>19965</v>
      </c>
      <c r="Y106" s="124">
        <v>20346</v>
      </c>
      <c r="Z106" s="124">
        <v>20848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3413</v>
      </c>
      <c r="X108" s="116">
        <v>3578</v>
      </c>
      <c r="Y108" s="116">
        <v>4040</v>
      </c>
      <c r="Z108" s="116">
        <v>3632</v>
      </c>
      <c r="AB108" s="113" t="str">
        <f>TEXT(Z108,"###,###")</f>
        <v>3,632</v>
      </c>
      <c r="AD108" s="134">
        <f>Z108/($Z$4)*100</f>
        <v>15.561934958652898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3727</v>
      </c>
      <c r="X109" s="116">
        <v>4024</v>
      </c>
      <c r="Y109" s="116">
        <v>4118</v>
      </c>
      <c r="Z109" s="116">
        <v>4318</v>
      </c>
      <c r="AB109" s="113" t="str">
        <f>TEXT(Z109,"###,###")</f>
        <v>4,318</v>
      </c>
      <c r="AD109" s="134">
        <f>Z109/($Z$4)*100</f>
        <v>18.501221132010798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4608</v>
      </c>
      <c r="X110" s="116">
        <v>4589</v>
      </c>
      <c r="Y110" s="116">
        <v>4732</v>
      </c>
      <c r="Z110" s="116">
        <v>4842</v>
      </c>
      <c r="AB110" s="113" t="str">
        <f>TEXT(Z110,"###,###")</f>
        <v>4,842</v>
      </c>
      <c r="AD110" s="134">
        <f>Z110/($Z$4)*100</f>
        <v>20.746390162389133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7129</v>
      </c>
      <c r="X111" s="116">
        <v>7774</v>
      </c>
      <c r="Y111" s="116">
        <v>7459</v>
      </c>
      <c r="Z111" s="116">
        <v>8046</v>
      </c>
      <c r="AB111" s="113" t="str">
        <f>TEXT(Z111,"###,###")</f>
        <v>8,046</v>
      </c>
      <c r="AD111" s="134">
        <f>Z111/($Z$4)*100</f>
        <v>34.474484767984919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21702</v>
      </c>
      <c r="X112" s="116">
        <v>22453</v>
      </c>
      <c r="Y112" s="116">
        <v>23098</v>
      </c>
      <c r="Z112" s="116">
        <v>23340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44.7</v>
      </c>
      <c r="W118" s="135">
        <v>45.73</v>
      </c>
      <c r="X118" s="135">
        <v>43.74</v>
      </c>
      <c r="Y118" s="135">
        <v>43.83</v>
      </c>
      <c r="Z118" s="135">
        <v>43.62</v>
      </c>
      <c r="AB118" s="113" t="str">
        <f>TEXT(Z118,"##.0")</f>
        <v>43.6</v>
      </c>
    </row>
    <row r="120" spans="19:32" x14ac:dyDescent="0.25">
      <c r="S120" s="105" t="s">
        <v>104</v>
      </c>
      <c r="T120" s="116"/>
      <c r="U120" s="116"/>
      <c r="V120" s="116">
        <v>12010</v>
      </c>
      <c r="W120" s="116">
        <v>11984</v>
      </c>
      <c r="X120" s="116">
        <v>12202</v>
      </c>
      <c r="Y120" s="116">
        <v>12581</v>
      </c>
      <c r="Z120" s="116">
        <v>12790</v>
      </c>
      <c r="AB120" s="113" t="str">
        <f>TEXT(Z120,"###,###")</f>
        <v>12,790</v>
      </c>
    </row>
    <row r="121" spans="19:32" x14ac:dyDescent="0.25">
      <c r="S121" s="105" t="s">
        <v>105</v>
      </c>
      <c r="T121" s="116"/>
      <c r="U121" s="116"/>
      <c r="V121" s="116">
        <v>1729</v>
      </c>
      <c r="W121" s="116">
        <v>1712</v>
      </c>
      <c r="X121" s="116">
        <v>1730</v>
      </c>
      <c r="Y121" s="116">
        <v>1812</v>
      </c>
      <c r="Z121" s="116">
        <v>1691</v>
      </c>
      <c r="AB121" s="113" t="str">
        <f>TEXT(Z121,"###,###")</f>
        <v>1,691</v>
      </c>
    </row>
    <row r="122" spans="19:32" x14ac:dyDescent="0.25">
      <c r="S122" s="105" t="s">
        <v>106</v>
      </c>
      <c r="T122" s="116"/>
      <c r="U122" s="116"/>
      <c r="V122" s="116">
        <v>1600</v>
      </c>
      <c r="W122" s="116">
        <v>1614</v>
      </c>
      <c r="X122" s="116">
        <v>1629</v>
      </c>
      <c r="Y122" s="116">
        <v>1643</v>
      </c>
      <c r="Z122" s="116">
        <v>1578</v>
      </c>
      <c r="AB122" s="113" t="str">
        <f>TEXT(Z122,"###,###")</f>
        <v>1,578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13610</v>
      </c>
      <c r="W124" s="116">
        <v>13598</v>
      </c>
      <c r="X124" s="116">
        <v>13831</v>
      </c>
      <c r="Y124" s="116">
        <v>14224</v>
      </c>
      <c r="Z124" s="116">
        <v>14368</v>
      </c>
      <c r="AB124" s="113" t="str">
        <f>TEXT(Z124,"###,###")</f>
        <v>14,368</v>
      </c>
      <c r="AD124" s="131">
        <f>Z124/$Z$7*100</f>
        <v>89.453368198231857</v>
      </c>
    </row>
    <row r="125" spans="19:32" x14ac:dyDescent="0.25">
      <c r="S125" s="105" t="s">
        <v>108</v>
      </c>
      <c r="T125" s="116"/>
      <c r="U125" s="116"/>
      <c r="V125" s="116">
        <v>3329</v>
      </c>
      <c r="W125" s="116">
        <v>3326</v>
      </c>
      <c r="X125" s="116">
        <v>3359</v>
      </c>
      <c r="Y125" s="116">
        <v>3455</v>
      </c>
      <c r="Z125" s="116">
        <v>3269</v>
      </c>
      <c r="AB125" s="113" t="str">
        <f>TEXT(Z125,"###,###")</f>
        <v>3,269</v>
      </c>
      <c r="AD125" s="131">
        <f>Z125/$Z$7*100</f>
        <v>20.352384510023658</v>
      </c>
    </row>
    <row r="127" spans="19:32" x14ac:dyDescent="0.25">
      <c r="S127" s="105" t="s">
        <v>109</v>
      </c>
      <c r="T127" s="116"/>
      <c r="U127" s="116"/>
      <c r="V127" s="116">
        <v>7914</v>
      </c>
      <c r="W127" s="116">
        <v>7868</v>
      </c>
      <c r="X127" s="116">
        <v>7963</v>
      </c>
      <c r="Y127" s="116">
        <v>8229</v>
      </c>
      <c r="Z127" s="116">
        <v>8150</v>
      </c>
      <c r="AB127" s="113" t="str">
        <f>TEXT(Z127,"###,###")</f>
        <v>8,150</v>
      </c>
      <c r="AD127" s="131">
        <f>Z127/$Z$7*100</f>
        <v>50.740879093512639</v>
      </c>
    </row>
    <row r="128" spans="19:32" x14ac:dyDescent="0.25">
      <c r="S128" s="105" t="s">
        <v>110</v>
      </c>
      <c r="T128" s="116"/>
      <c r="U128" s="116"/>
      <c r="V128" s="116">
        <v>7428</v>
      </c>
      <c r="W128" s="116">
        <v>7434</v>
      </c>
      <c r="X128" s="116">
        <v>7598</v>
      </c>
      <c r="Y128" s="116">
        <v>7810</v>
      </c>
      <c r="Z128" s="116">
        <v>7906</v>
      </c>
      <c r="AB128" s="113" t="str">
        <f>TEXT(Z128,"###,###")</f>
        <v>7,906</v>
      </c>
      <c r="AD128" s="131">
        <f>Z128/$Z$7*100</f>
        <v>49.221765658074965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5C02ED8-4B39-49AE-8267-3B2B4C508F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7CA96813-766D-4561-BBDD-CC40938613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BFC62A5F-2590-446D-AD84-93FDED9863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03EEEA90-DAAF-48AE-B2EC-568D36C5252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32C34-BAE1-4871-805C-6F9CB7AD0ABA}">
  <sheetPr codeName="Sheet13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Warrnambool</v>
      </c>
      <c r="T1" s="103"/>
      <c r="U1" s="103"/>
      <c r="V1" s="103"/>
      <c r="W1" s="103"/>
      <c r="X1" s="103"/>
      <c r="Y1" s="104" t="str">
        <f>Y3</f>
        <v>8.70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185</v>
      </c>
      <c r="Y3" s="109" t="s">
        <v>186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8.70 Warrnambool,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27039</v>
      </c>
      <c r="W4" s="112">
        <v>27341</v>
      </c>
      <c r="X4" s="112">
        <v>27899</v>
      </c>
      <c r="Y4" s="112">
        <v>28099</v>
      </c>
      <c r="Z4" s="112">
        <v>30178</v>
      </c>
      <c r="AB4" s="113" t="str">
        <f>TEXT(Z4,"###,###")</f>
        <v>30,178</v>
      </c>
      <c r="AD4" s="114">
        <f>Z4/Y4-1</f>
        <v>7.3988398163635782E-2</v>
      </c>
      <c r="AF4" s="114">
        <f>Z4/V4-1</f>
        <v>0.11609157143385485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13704</v>
      </c>
      <c r="W5" s="112">
        <v>13756</v>
      </c>
      <c r="X5" s="112">
        <v>14025</v>
      </c>
      <c r="Y5" s="112">
        <v>14120</v>
      </c>
      <c r="Z5" s="112">
        <v>15009</v>
      </c>
      <c r="AB5" s="113" t="str">
        <f>TEXT(Z5,"###,###")</f>
        <v>15,009</v>
      </c>
      <c r="AD5" s="114">
        <f t="shared" ref="AD5:AD9" si="0">Z5/Y5-1</f>
        <v>6.2960339943342714E-2</v>
      </c>
      <c r="AF5" s="114">
        <f t="shared" ref="AF5:AF9" si="1">Z5/V5-1</f>
        <v>9.5227670753064819E-2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13335</v>
      </c>
      <c r="W6" s="112">
        <v>13584</v>
      </c>
      <c r="X6" s="112">
        <v>13874</v>
      </c>
      <c r="Y6" s="112">
        <v>13979</v>
      </c>
      <c r="Z6" s="112">
        <v>15168</v>
      </c>
      <c r="AB6" s="113" t="str">
        <f>TEXT(Z6,"###,###")</f>
        <v>15,168</v>
      </c>
      <c r="AD6" s="114">
        <f t="shared" si="0"/>
        <v>8.5056155662064592E-2</v>
      </c>
      <c r="AF6" s="114">
        <f t="shared" si="1"/>
        <v>0.13745781777277832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18962</v>
      </c>
      <c r="W7" s="112">
        <v>19404</v>
      </c>
      <c r="X7" s="112">
        <v>19441</v>
      </c>
      <c r="Y7" s="112">
        <v>19963</v>
      </c>
      <c r="Z7" s="112">
        <v>20425</v>
      </c>
      <c r="AB7" s="113" t="str">
        <f>TEXT(Z7,"###,###")</f>
        <v>20,425</v>
      </c>
      <c r="AD7" s="114">
        <f t="shared" si="0"/>
        <v>2.3142814206281725E-2</v>
      </c>
      <c r="AF7" s="114">
        <f t="shared" si="1"/>
        <v>7.7154308617234379E-2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30,178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20,425</v>
      </c>
      <c r="P8" s="71"/>
      <c r="S8" s="111" t="s">
        <v>87</v>
      </c>
      <c r="T8" s="112"/>
      <c r="U8" s="112"/>
      <c r="V8" s="112">
        <v>33239</v>
      </c>
      <c r="W8" s="112">
        <v>33602.5</v>
      </c>
      <c r="X8" s="112">
        <v>35272</v>
      </c>
      <c r="Y8" s="112">
        <v>35460</v>
      </c>
      <c r="Z8" s="112">
        <v>37802</v>
      </c>
      <c r="AB8" s="113" t="str">
        <f>TEXT(Z8,"$###,###")</f>
        <v>$37,802</v>
      </c>
      <c r="AD8" s="114">
        <f t="shared" si="0"/>
        <v>6.6046249294980264E-2</v>
      </c>
      <c r="AF8" s="114">
        <f t="shared" si="1"/>
        <v>0.13727849814976389</v>
      </c>
    </row>
    <row r="9" spans="1:32" x14ac:dyDescent="0.25">
      <c r="A9" s="32" t="s">
        <v>15</v>
      </c>
      <c r="B9" s="75"/>
      <c r="C9" s="76"/>
      <c r="D9" s="77">
        <f>AD104</f>
        <v>72.831201537543905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50.496940024479805</v>
      </c>
      <c r="P9" s="78" t="s">
        <v>88</v>
      </c>
      <c r="S9" s="111" t="s">
        <v>7</v>
      </c>
      <c r="T9" s="112"/>
      <c r="U9" s="112"/>
      <c r="V9" s="112">
        <v>854907604</v>
      </c>
      <c r="W9" s="112">
        <v>893358327</v>
      </c>
      <c r="X9" s="112">
        <v>932879541</v>
      </c>
      <c r="Y9" s="112">
        <v>1064771972</v>
      </c>
      <c r="Z9" s="112">
        <v>1054260617</v>
      </c>
      <c r="AB9" s="113" t="str">
        <f>TEXT(Z9/1000000,"$#,###.0")&amp;" mil"</f>
        <v>$1,054.3 mil</v>
      </c>
      <c r="AD9" s="114">
        <f t="shared" si="0"/>
        <v>-9.8719305883456787E-3</v>
      </c>
      <c r="AF9" s="114">
        <f t="shared" si="1"/>
        <v>0.23318661814125119</v>
      </c>
    </row>
    <row r="10" spans="1:32" x14ac:dyDescent="0.25">
      <c r="A10" s="32" t="s">
        <v>18</v>
      </c>
      <c r="B10" s="75"/>
      <c r="C10" s="76"/>
      <c r="D10" s="77">
        <f>AD105</f>
        <v>20.389025117635367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49.522643818849446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92.959608323133409</v>
      </c>
      <c r="P11" s="78" t="s">
        <v>88</v>
      </c>
      <c r="S11" s="111" t="s">
        <v>30</v>
      </c>
      <c r="T11" s="116"/>
      <c r="U11" s="116"/>
      <c r="V11" s="116">
        <v>24389</v>
      </c>
      <c r="W11" s="116">
        <v>24673</v>
      </c>
      <c r="X11" s="116">
        <v>25177</v>
      </c>
      <c r="Y11" s="116">
        <v>25386</v>
      </c>
      <c r="Z11" s="116">
        <v>27422</v>
      </c>
    </row>
    <row r="12" spans="1:32" ht="28.5" customHeight="1" x14ac:dyDescent="0.25">
      <c r="A12" s="32" t="s">
        <v>20</v>
      </c>
      <c r="B12" s="76"/>
      <c r="C12" s="76"/>
      <c r="D12" s="77">
        <f>AD108</f>
        <v>13.523096295314469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13.478580171358628</v>
      </c>
      <c r="P12" s="78" t="s">
        <v>88</v>
      </c>
      <c r="S12" s="111" t="s">
        <v>31</v>
      </c>
      <c r="T12" s="116"/>
      <c r="U12" s="116"/>
      <c r="V12" s="116">
        <v>2650</v>
      </c>
      <c r="W12" s="116">
        <v>2666</v>
      </c>
      <c r="X12" s="116">
        <v>2722</v>
      </c>
      <c r="Y12" s="116">
        <v>2713</v>
      </c>
      <c r="Z12" s="116">
        <v>2752</v>
      </c>
    </row>
    <row r="13" spans="1:32" ht="15" customHeight="1" x14ac:dyDescent="0.25">
      <c r="A13" s="32" t="s">
        <v>21</v>
      </c>
      <c r="B13" s="76"/>
      <c r="C13" s="76"/>
      <c r="D13" s="77">
        <f>AD109</f>
        <v>17.088607594936708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40.8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23.092981642255946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21.02325581395349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39.51554112267214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78.976744186046517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798</v>
      </c>
      <c r="Z15" s="116">
        <v>840</v>
      </c>
      <c r="AB15" s="121">
        <f t="shared" ref="AB15:AB34" si="2">IF(Z15="np",0,Z15/$Z$34)</f>
        <v>2.7833924251963287E-2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100</v>
      </c>
      <c r="Z16" s="116">
        <v>114</v>
      </c>
      <c r="AB16" s="121">
        <f t="shared" si="2"/>
        <v>3.7774611484807318E-3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2385</v>
      </c>
      <c r="Z17" s="116">
        <v>3044</v>
      </c>
      <c r="AB17" s="121">
        <f t="shared" si="2"/>
        <v>0.10086483978925743</v>
      </c>
    </row>
    <row r="18" spans="1:28" x14ac:dyDescent="0.25">
      <c r="A18" s="67" t="str">
        <f>$S$1&amp;" ("&amp;$V$2&amp;" to "&amp;$Z$2&amp;")"</f>
        <v>Warrnambool (2014-15 to 2018-19)</v>
      </c>
      <c r="B18" s="67"/>
      <c r="C18" s="67"/>
      <c r="D18" s="67"/>
      <c r="E18" s="67"/>
      <c r="F18" s="67"/>
      <c r="G18" s="67" t="str">
        <f>$S$1&amp;" ("&amp;$V$2&amp;" to "&amp;$Z$2&amp;")"</f>
        <v>Warrnambool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310</v>
      </c>
      <c r="Z18" s="116">
        <v>311</v>
      </c>
      <c r="AB18" s="121">
        <f t="shared" si="2"/>
        <v>1.0305179098048312E-2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1602</v>
      </c>
      <c r="Z19" s="116">
        <v>1667</v>
      </c>
      <c r="AB19" s="121">
        <f t="shared" si="2"/>
        <v>5.5237085390503329E-2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794</v>
      </c>
      <c r="Z20" s="116">
        <v>855</v>
      </c>
      <c r="AB20" s="121">
        <f t="shared" si="2"/>
        <v>2.8330958613605486E-2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2970</v>
      </c>
      <c r="Z21" s="116">
        <v>3171</v>
      </c>
      <c r="AB21" s="121">
        <f t="shared" si="2"/>
        <v>0.1050730640511614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2660</v>
      </c>
      <c r="Z22" s="116">
        <v>3085</v>
      </c>
      <c r="AB22" s="121">
        <f t="shared" si="2"/>
        <v>0.10222340037774612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832</v>
      </c>
      <c r="Z23" s="116">
        <v>842</v>
      </c>
      <c r="AB23" s="121">
        <f t="shared" si="2"/>
        <v>2.7900195500182245E-2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160</v>
      </c>
      <c r="Z24" s="116">
        <v>148</v>
      </c>
      <c r="AB24" s="121">
        <f t="shared" si="2"/>
        <v>4.9040723682030555E-3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770</v>
      </c>
      <c r="Z25" s="116">
        <v>770</v>
      </c>
      <c r="AB25" s="121">
        <f t="shared" si="2"/>
        <v>2.5514430564299678E-2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331</v>
      </c>
      <c r="Z26" s="116">
        <v>359</v>
      </c>
      <c r="AB26" s="121">
        <f t="shared" si="2"/>
        <v>1.1895689055303357E-2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1095</v>
      </c>
      <c r="Z27" s="116">
        <v>1173</v>
      </c>
      <c r="AB27" s="121">
        <f t="shared" si="2"/>
        <v>3.8868087080420159E-2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2009</v>
      </c>
      <c r="Z28" s="116">
        <v>2263</v>
      </c>
      <c r="AB28" s="121">
        <f t="shared" si="2"/>
        <v>7.4985917359753476E-2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1468</v>
      </c>
      <c r="Z29" s="116">
        <v>2434</v>
      </c>
      <c r="AB29" s="121">
        <f t="shared" si="2"/>
        <v>8.0652109082474568E-2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2387</v>
      </c>
      <c r="Z30" s="116">
        <v>1828</v>
      </c>
      <c r="AB30" s="121">
        <f t="shared" si="2"/>
        <v>6.0571920872129627E-2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4063</v>
      </c>
      <c r="Z31" s="116">
        <v>4308</v>
      </c>
      <c r="AB31" s="121">
        <f t="shared" si="2"/>
        <v>0.14274826866364029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772</v>
      </c>
      <c r="Z32" s="116">
        <v>832</v>
      </c>
      <c r="AB32" s="121">
        <f t="shared" si="2"/>
        <v>2.7568839259087444E-2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800</v>
      </c>
      <c r="Z33" s="116">
        <v>825</v>
      </c>
      <c r="AB33" s="121">
        <f t="shared" si="2"/>
        <v>2.7336889890321084E-2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28099</v>
      </c>
      <c r="Z34" s="124">
        <v>30179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16131</v>
      </c>
      <c r="AB37" s="136">
        <f>Z37/Z40*100</f>
        <v>78.976744186046517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4294</v>
      </c>
      <c r="AB38" s="136">
        <f>Z38/Z40*100</f>
        <v>21.02325581395349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20425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7</v>
      </c>
      <c r="X44" s="116">
        <v>11</v>
      </c>
      <c r="Y44" s="116">
        <v>11</v>
      </c>
      <c r="Z44" s="116">
        <v>3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387</v>
      </c>
      <c r="X45" s="116">
        <v>344</v>
      </c>
      <c r="Y45" s="116">
        <v>434</v>
      </c>
      <c r="Z45" s="116">
        <v>476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1052</v>
      </c>
      <c r="X46" s="116">
        <v>1041</v>
      </c>
      <c r="Y46" s="116">
        <v>1009</v>
      </c>
      <c r="Z46" s="116">
        <v>1087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1577</v>
      </c>
      <c r="X47" s="116">
        <v>1543</v>
      </c>
      <c r="Y47" s="116">
        <v>1602</v>
      </c>
      <c r="Z47" s="116">
        <v>1543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1860</v>
      </c>
      <c r="X48" s="116">
        <v>1892</v>
      </c>
      <c r="Y48" s="116">
        <v>1845</v>
      </c>
      <c r="Z48" s="116">
        <v>2108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Warrnambool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1381</v>
      </c>
      <c r="X49" s="116">
        <v>1393</v>
      </c>
      <c r="Y49" s="116">
        <v>1435</v>
      </c>
      <c r="Z49" s="116">
        <v>1537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1160</v>
      </c>
      <c r="X50" s="116">
        <v>1142</v>
      </c>
      <c r="Y50" s="116">
        <v>1176</v>
      </c>
      <c r="Z50" s="116">
        <v>1282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1210</v>
      </c>
      <c r="X51" s="116">
        <v>1250</v>
      </c>
      <c r="Y51" s="116">
        <v>1225</v>
      </c>
      <c r="Z51" s="116">
        <v>1281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1155</v>
      </c>
      <c r="X52" s="116">
        <v>1220</v>
      </c>
      <c r="Y52" s="116">
        <v>1250</v>
      </c>
      <c r="Z52" s="116">
        <v>1283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1173</v>
      </c>
      <c r="X53" s="116">
        <v>1236</v>
      </c>
      <c r="Y53" s="116">
        <v>1169</v>
      </c>
      <c r="Z53" s="116">
        <v>1256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1059</v>
      </c>
      <c r="X54" s="116">
        <v>1158</v>
      </c>
      <c r="Y54" s="116">
        <v>1121</v>
      </c>
      <c r="Z54" s="116">
        <v>1174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902</v>
      </c>
      <c r="X55" s="116">
        <v>930</v>
      </c>
      <c r="Y55" s="116">
        <v>942</v>
      </c>
      <c r="Z55" s="116">
        <v>989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482</v>
      </c>
      <c r="X56" s="116">
        <v>495</v>
      </c>
      <c r="Y56" s="116">
        <v>486</v>
      </c>
      <c r="Z56" s="116">
        <v>537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160</v>
      </c>
      <c r="X57" s="116">
        <v>186</v>
      </c>
      <c r="Y57" s="116">
        <v>210</v>
      </c>
      <c r="Z57" s="116">
        <v>251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95</v>
      </c>
      <c r="X58" s="116">
        <v>93</v>
      </c>
      <c r="Y58" s="116">
        <v>96</v>
      </c>
      <c r="Z58" s="116">
        <v>93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57</v>
      </c>
      <c r="X59" s="116">
        <v>55</v>
      </c>
      <c r="Y59" s="116">
        <v>62</v>
      </c>
      <c r="Z59" s="116">
        <v>61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40</v>
      </c>
      <c r="X60" s="116">
        <v>37</v>
      </c>
      <c r="Y60" s="116">
        <v>31</v>
      </c>
      <c r="Z60" s="116">
        <v>42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13756</v>
      </c>
      <c r="X61" s="116">
        <v>14025</v>
      </c>
      <c r="Y61" s="116">
        <v>14120</v>
      </c>
      <c r="Z61" s="116">
        <v>15013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14</v>
      </c>
      <c r="X63" s="116">
        <v>12</v>
      </c>
      <c r="Y63" s="116">
        <v>15</v>
      </c>
      <c r="Z63" s="116">
        <v>7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Warrnambool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446</v>
      </c>
      <c r="X64" s="116">
        <v>454</v>
      </c>
      <c r="Y64" s="116">
        <v>450</v>
      </c>
      <c r="Z64" s="116">
        <v>533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1008</v>
      </c>
      <c r="X65" s="116">
        <v>994</v>
      </c>
      <c r="Y65" s="116">
        <v>1056</v>
      </c>
      <c r="Z65" s="116">
        <v>1085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1525</v>
      </c>
      <c r="X66" s="116">
        <v>1428</v>
      </c>
      <c r="Y66" s="116">
        <v>1492</v>
      </c>
      <c r="Z66" s="116">
        <v>1541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1522</v>
      </c>
      <c r="X67" s="116">
        <v>1598</v>
      </c>
      <c r="Y67" s="116">
        <v>1722</v>
      </c>
      <c r="Z67" s="116">
        <v>1880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1249</v>
      </c>
      <c r="X68" s="116">
        <v>1268</v>
      </c>
      <c r="Y68" s="116">
        <v>1215</v>
      </c>
      <c r="Z68" s="116">
        <v>1373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1191</v>
      </c>
      <c r="X69" s="116">
        <v>1239</v>
      </c>
      <c r="Y69" s="116">
        <v>1241</v>
      </c>
      <c r="Z69" s="116">
        <v>1356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1261</v>
      </c>
      <c r="X70" s="116">
        <v>1263</v>
      </c>
      <c r="Y70" s="116">
        <v>1275</v>
      </c>
      <c r="Z70" s="116">
        <v>1396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1349</v>
      </c>
      <c r="X71" s="116">
        <v>1377</v>
      </c>
      <c r="Y71" s="116">
        <v>1376</v>
      </c>
      <c r="Z71" s="116">
        <v>1452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1410</v>
      </c>
      <c r="X72" s="116">
        <v>1400</v>
      </c>
      <c r="Y72" s="116">
        <v>1291</v>
      </c>
      <c r="Z72" s="116">
        <v>1397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1223</v>
      </c>
      <c r="X73" s="116">
        <v>1393</v>
      </c>
      <c r="Y73" s="116">
        <v>1329</v>
      </c>
      <c r="Z73" s="116">
        <v>1421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796</v>
      </c>
      <c r="X74" s="116">
        <v>810</v>
      </c>
      <c r="Y74" s="116">
        <v>832</v>
      </c>
      <c r="Z74" s="116">
        <v>1020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319</v>
      </c>
      <c r="X75" s="116">
        <v>372</v>
      </c>
      <c r="Y75" s="116">
        <v>385</v>
      </c>
      <c r="Z75" s="116">
        <v>425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96</v>
      </c>
      <c r="X76" s="116">
        <v>116</v>
      </c>
      <c r="Y76" s="116">
        <v>123</v>
      </c>
      <c r="Z76" s="116">
        <v>134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83</v>
      </c>
      <c r="X77" s="116">
        <v>73</v>
      </c>
      <c r="Y77" s="116">
        <v>78</v>
      </c>
      <c r="Z77" s="116">
        <v>60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51</v>
      </c>
      <c r="X78" s="116">
        <v>41</v>
      </c>
      <c r="Y78" s="116">
        <v>50</v>
      </c>
      <c r="Z78" s="116">
        <v>46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35</v>
      </c>
      <c r="X79" s="116">
        <v>36</v>
      </c>
      <c r="Y79" s="116">
        <v>43</v>
      </c>
      <c r="Z79" s="116">
        <v>39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13584</v>
      </c>
      <c r="X80" s="116">
        <v>13874</v>
      </c>
      <c r="Y80" s="116">
        <v>13979</v>
      </c>
      <c r="Z80" s="116">
        <v>15169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Warrnambool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862</v>
      </c>
      <c r="X83" s="116">
        <v>923</v>
      </c>
      <c r="Y83" s="116">
        <v>971</v>
      </c>
      <c r="Z83" s="116">
        <v>990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1188</v>
      </c>
      <c r="X84" s="116">
        <v>1201</v>
      </c>
      <c r="Y84" s="116">
        <v>1258</v>
      </c>
      <c r="Z84" s="116">
        <v>1260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30,178</v>
      </c>
      <c r="D85" s="100">
        <f t="shared" ref="D85:D90" si="4">AD4</f>
        <v>7.3988398163635782E-2</v>
      </c>
      <c r="E85" s="101">
        <f t="shared" ref="E85:E90" si="5">AD4</f>
        <v>7.3988398163635782E-2</v>
      </c>
      <c r="F85" s="100">
        <f t="shared" ref="F85:F90" si="6">AF4</f>
        <v>0.11609157143385485</v>
      </c>
      <c r="G85" s="101">
        <f t="shared" ref="G85:G90" si="7">AF4</f>
        <v>0.11609157143385485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1673</v>
      </c>
      <c r="X85" s="116">
        <v>1701</v>
      </c>
      <c r="Y85" s="116">
        <v>1700</v>
      </c>
      <c r="Z85" s="116">
        <v>1764</v>
      </c>
    </row>
    <row r="86" spans="1:30" ht="15" customHeight="1" x14ac:dyDescent="0.25">
      <c r="A86" s="102" t="s">
        <v>4</v>
      </c>
      <c r="B86" s="51"/>
      <c r="C86" s="61" t="str">
        <f t="shared" si="3"/>
        <v>15,009</v>
      </c>
      <c r="D86" s="100">
        <f t="shared" si="4"/>
        <v>6.2960339943342714E-2</v>
      </c>
      <c r="E86" s="101">
        <f t="shared" si="5"/>
        <v>6.2960339943342714E-2</v>
      </c>
      <c r="F86" s="100">
        <f t="shared" si="6"/>
        <v>9.5227670753064819E-2</v>
      </c>
      <c r="G86" s="101">
        <f t="shared" si="7"/>
        <v>9.5227670753064819E-2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540</v>
      </c>
      <c r="X86" s="116">
        <v>566</v>
      </c>
      <c r="Y86" s="116">
        <v>615</v>
      </c>
      <c r="Z86" s="116">
        <v>664</v>
      </c>
    </row>
    <row r="87" spans="1:30" ht="15" customHeight="1" x14ac:dyDescent="0.25">
      <c r="A87" s="102" t="s">
        <v>5</v>
      </c>
      <c r="B87" s="51"/>
      <c r="C87" s="61" t="str">
        <f t="shared" si="3"/>
        <v>15,168</v>
      </c>
      <c r="D87" s="100">
        <f t="shared" si="4"/>
        <v>8.5056155662064592E-2</v>
      </c>
      <c r="E87" s="101">
        <f t="shared" si="5"/>
        <v>8.5056155662064592E-2</v>
      </c>
      <c r="F87" s="100">
        <f t="shared" si="6"/>
        <v>0.13745781777277832</v>
      </c>
      <c r="G87" s="101">
        <f t="shared" si="7"/>
        <v>0.13745781777277832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393</v>
      </c>
      <c r="X87" s="116">
        <v>389</v>
      </c>
      <c r="Y87" s="116">
        <v>363</v>
      </c>
      <c r="Z87" s="116">
        <v>368</v>
      </c>
    </row>
    <row r="88" spans="1:30" ht="15" customHeight="1" x14ac:dyDescent="0.25">
      <c r="A88" s="51" t="s">
        <v>6</v>
      </c>
      <c r="B88" s="51"/>
      <c r="C88" s="61" t="str">
        <f t="shared" si="3"/>
        <v>20,425</v>
      </c>
      <c r="D88" s="100">
        <f t="shared" si="4"/>
        <v>2.3142814206281725E-2</v>
      </c>
      <c r="E88" s="101">
        <f t="shared" si="5"/>
        <v>2.3142814206281725E-2</v>
      </c>
      <c r="F88" s="100">
        <f t="shared" si="6"/>
        <v>7.7154308617234379E-2</v>
      </c>
      <c r="G88" s="101">
        <f t="shared" si="7"/>
        <v>7.7154308617234379E-2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652</v>
      </c>
      <c r="X88" s="116">
        <v>670</v>
      </c>
      <c r="Y88" s="116">
        <v>670</v>
      </c>
      <c r="Z88" s="116">
        <v>671</v>
      </c>
    </row>
    <row r="89" spans="1:30" ht="15" customHeight="1" x14ac:dyDescent="0.25">
      <c r="A89" s="51" t="s">
        <v>102</v>
      </c>
      <c r="B89" s="51"/>
      <c r="C89" s="61" t="str">
        <f t="shared" si="3"/>
        <v>$37,802</v>
      </c>
      <c r="D89" s="100">
        <f t="shared" si="4"/>
        <v>6.6046249294980264E-2</v>
      </c>
      <c r="E89" s="101">
        <f t="shared" si="5"/>
        <v>6.6046249294980264E-2</v>
      </c>
      <c r="F89" s="100">
        <f t="shared" si="6"/>
        <v>0.13727849814976389</v>
      </c>
      <c r="G89" s="101">
        <f t="shared" si="7"/>
        <v>0.13727849814976389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811</v>
      </c>
      <c r="X89" s="116">
        <v>815</v>
      </c>
      <c r="Y89" s="116">
        <v>865</v>
      </c>
      <c r="Z89" s="116">
        <v>876</v>
      </c>
    </row>
    <row r="90" spans="1:30" ht="15" customHeight="1" x14ac:dyDescent="0.25">
      <c r="A90" s="51" t="s">
        <v>7</v>
      </c>
      <c r="B90" s="51"/>
      <c r="C90" s="61" t="str">
        <f t="shared" si="3"/>
        <v>$1,054.3 mil</v>
      </c>
      <c r="D90" s="100">
        <f t="shared" si="4"/>
        <v>-9.8719305883456787E-3</v>
      </c>
      <c r="E90" s="101">
        <f t="shared" si="5"/>
        <v>-9.8719305883456787E-3</v>
      </c>
      <c r="F90" s="100">
        <f t="shared" si="6"/>
        <v>0.23318661814125119</v>
      </c>
      <c r="G90" s="101">
        <f t="shared" si="7"/>
        <v>0.23318661814125119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1681</v>
      </c>
      <c r="X90" s="116">
        <v>1652</v>
      </c>
      <c r="Y90" s="116">
        <v>1699</v>
      </c>
      <c r="Z90" s="116">
        <v>1734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9925</v>
      </c>
      <c r="X91" s="116">
        <v>9860</v>
      </c>
      <c r="Y91" s="116">
        <v>10147</v>
      </c>
      <c r="Z91" s="116">
        <v>10314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583</v>
      </c>
      <c r="X93" s="116">
        <v>662</v>
      </c>
      <c r="Y93" s="116">
        <v>691</v>
      </c>
      <c r="Z93" s="116">
        <v>717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2033</v>
      </c>
      <c r="X94" s="116">
        <v>2062</v>
      </c>
      <c r="Y94" s="116">
        <v>2130</v>
      </c>
      <c r="Z94" s="116">
        <v>2258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321</v>
      </c>
      <c r="X95" s="116">
        <v>323</v>
      </c>
      <c r="Y95" s="116">
        <v>350</v>
      </c>
      <c r="Z95" s="116">
        <v>345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1297</v>
      </c>
      <c r="X96" s="116">
        <v>1364</v>
      </c>
      <c r="Y96" s="116">
        <v>1426</v>
      </c>
      <c r="Z96" s="116">
        <v>1528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1438</v>
      </c>
      <c r="X97" s="116">
        <v>1509</v>
      </c>
      <c r="Y97" s="116">
        <v>1493</v>
      </c>
      <c r="Z97" s="116">
        <v>1535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1144</v>
      </c>
      <c r="X98" s="116">
        <v>1133</v>
      </c>
      <c r="Y98" s="116">
        <v>1176</v>
      </c>
      <c r="Z98" s="116">
        <v>1179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23</v>
      </c>
      <c r="X99" s="116">
        <v>29</v>
      </c>
      <c r="Y99" s="116">
        <v>41</v>
      </c>
      <c r="Z99" s="116">
        <v>39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883</v>
      </c>
      <c r="X100" s="116">
        <v>904</v>
      </c>
      <c r="Y100" s="116">
        <v>974</v>
      </c>
      <c r="Z100" s="116">
        <v>990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9477</v>
      </c>
      <c r="X101" s="116">
        <v>9581</v>
      </c>
      <c r="Y101" s="116">
        <v>9813</v>
      </c>
      <c r="Z101" s="116">
        <v>10114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19006</v>
      </c>
      <c r="X104" s="116">
        <v>20056</v>
      </c>
      <c r="Y104" s="116">
        <v>20090</v>
      </c>
      <c r="Z104" s="116">
        <v>21979</v>
      </c>
      <c r="AB104" s="113" t="str">
        <f>TEXT(Z104,"###,###")</f>
        <v>21,979</v>
      </c>
      <c r="AD104" s="134">
        <f>Z104/($Z$4)*100</f>
        <v>72.831201537543905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5750</v>
      </c>
      <c r="X105" s="116">
        <v>5619</v>
      </c>
      <c r="Y105" s="116">
        <v>5569</v>
      </c>
      <c r="Z105" s="116">
        <v>6153</v>
      </c>
      <c r="AB105" s="113" t="str">
        <f>TEXT(Z105,"###,###")</f>
        <v>6,153</v>
      </c>
      <c r="AD105" s="134">
        <f>Z105/($Z$4)*100</f>
        <v>20.389025117635367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24756</v>
      </c>
      <c r="X106" s="124">
        <v>25675</v>
      </c>
      <c r="Y106" s="124">
        <v>25659</v>
      </c>
      <c r="Z106" s="124">
        <v>28132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3627</v>
      </c>
      <c r="X108" s="116">
        <v>3867</v>
      </c>
      <c r="Y108" s="116">
        <v>4508</v>
      </c>
      <c r="Z108" s="116">
        <v>4081</v>
      </c>
      <c r="AB108" s="113" t="str">
        <f>TEXT(Z108,"###,###")</f>
        <v>4,081</v>
      </c>
      <c r="AD108" s="134">
        <f>Z108/($Z$4)*100</f>
        <v>13.523096295314469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4493</v>
      </c>
      <c r="X109" s="116">
        <v>4608</v>
      </c>
      <c r="Y109" s="116">
        <v>4435</v>
      </c>
      <c r="Z109" s="116">
        <v>5157</v>
      </c>
      <c r="AB109" s="113" t="str">
        <f>TEXT(Z109,"###,###")</f>
        <v>5,157</v>
      </c>
      <c r="AD109" s="134">
        <f>Z109/($Z$4)*100</f>
        <v>17.088607594936708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6033</v>
      </c>
      <c r="X110" s="116">
        <v>6141</v>
      </c>
      <c r="Y110" s="116">
        <v>5974</v>
      </c>
      <c r="Z110" s="116">
        <v>6969</v>
      </c>
      <c r="AB110" s="113" t="str">
        <f>TEXT(Z110,"###,###")</f>
        <v>6,969</v>
      </c>
      <c r="AD110" s="134">
        <f>Z110/($Z$4)*100</f>
        <v>23.092981642255946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10598</v>
      </c>
      <c r="X111" s="116">
        <v>11059</v>
      </c>
      <c r="Y111" s="116">
        <v>10745</v>
      </c>
      <c r="Z111" s="116">
        <v>11925</v>
      </c>
      <c r="AB111" s="113" t="str">
        <f>TEXT(Z111,"###,###")</f>
        <v>11,925</v>
      </c>
      <c r="AD111" s="134">
        <f>Z111/($Z$4)*100</f>
        <v>39.51554112267214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27341</v>
      </c>
      <c r="X112" s="116">
        <v>27899</v>
      </c>
      <c r="Y112" s="116">
        <v>28099</v>
      </c>
      <c r="Z112" s="116">
        <v>30177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41.52</v>
      </c>
      <c r="W118" s="135">
        <v>40.51</v>
      </c>
      <c r="X118" s="135">
        <v>40.86</v>
      </c>
      <c r="Y118" s="135">
        <v>40.880000000000003</v>
      </c>
      <c r="Z118" s="135">
        <v>40.840000000000003</v>
      </c>
      <c r="AB118" s="113" t="str">
        <f>TEXT(Z118,"##.0")</f>
        <v>40.8</v>
      </c>
    </row>
    <row r="120" spans="19:32" x14ac:dyDescent="0.25">
      <c r="S120" s="105" t="s">
        <v>104</v>
      </c>
      <c r="T120" s="116"/>
      <c r="U120" s="116"/>
      <c r="V120" s="116">
        <v>16312</v>
      </c>
      <c r="W120" s="116">
        <v>16736</v>
      </c>
      <c r="X120" s="116">
        <v>16719</v>
      </c>
      <c r="Y120" s="116">
        <v>17250</v>
      </c>
      <c r="Z120" s="116">
        <v>17671</v>
      </c>
      <c r="AB120" s="113" t="str">
        <f>TEXT(Z120,"###,###")</f>
        <v>17,671</v>
      </c>
    </row>
    <row r="121" spans="19:32" x14ac:dyDescent="0.25">
      <c r="S121" s="105" t="s">
        <v>105</v>
      </c>
      <c r="T121" s="116"/>
      <c r="U121" s="116"/>
      <c r="V121" s="116">
        <v>1403</v>
      </c>
      <c r="W121" s="116">
        <v>1410</v>
      </c>
      <c r="X121" s="116">
        <v>1466</v>
      </c>
      <c r="Y121" s="116">
        <v>1471</v>
      </c>
      <c r="Z121" s="116">
        <v>1437</v>
      </c>
      <c r="AB121" s="113" t="str">
        <f>TEXT(Z121,"###,###")</f>
        <v>1,437</v>
      </c>
    </row>
    <row r="122" spans="19:32" x14ac:dyDescent="0.25">
      <c r="S122" s="105" t="s">
        <v>106</v>
      </c>
      <c r="T122" s="116"/>
      <c r="U122" s="116"/>
      <c r="V122" s="116">
        <v>1251</v>
      </c>
      <c r="W122" s="116">
        <v>1256</v>
      </c>
      <c r="X122" s="116">
        <v>1256</v>
      </c>
      <c r="Y122" s="116">
        <v>1241</v>
      </c>
      <c r="Z122" s="116">
        <v>1316</v>
      </c>
      <c r="AB122" s="113" t="str">
        <f>TEXT(Z122,"###,###")</f>
        <v>1,316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17563</v>
      </c>
      <c r="W124" s="116">
        <v>17992</v>
      </c>
      <c r="X124" s="116">
        <v>17975</v>
      </c>
      <c r="Y124" s="116">
        <v>18491</v>
      </c>
      <c r="Z124" s="116">
        <v>18987</v>
      </c>
      <c r="AB124" s="113" t="str">
        <f>TEXT(Z124,"###,###")</f>
        <v>18,987</v>
      </c>
      <c r="AD124" s="131">
        <f>Z124/$Z$7*100</f>
        <v>92.959608323133409</v>
      </c>
    </row>
    <row r="125" spans="19:32" x14ac:dyDescent="0.25">
      <c r="S125" s="105" t="s">
        <v>108</v>
      </c>
      <c r="T125" s="116"/>
      <c r="U125" s="116"/>
      <c r="V125" s="116">
        <v>2654</v>
      </c>
      <c r="W125" s="116">
        <v>2666</v>
      </c>
      <c r="X125" s="116">
        <v>2722</v>
      </c>
      <c r="Y125" s="116">
        <v>2712</v>
      </c>
      <c r="Z125" s="116">
        <v>2753</v>
      </c>
      <c r="AB125" s="113" t="str">
        <f>TEXT(Z125,"###,###")</f>
        <v>2,753</v>
      </c>
      <c r="AD125" s="131">
        <f>Z125/$Z$7*100</f>
        <v>13.478580171358628</v>
      </c>
    </row>
    <row r="127" spans="19:32" x14ac:dyDescent="0.25">
      <c r="S127" s="105" t="s">
        <v>109</v>
      </c>
      <c r="T127" s="116"/>
      <c r="U127" s="116"/>
      <c r="V127" s="116">
        <v>9742</v>
      </c>
      <c r="W127" s="116">
        <v>9927</v>
      </c>
      <c r="X127" s="116">
        <v>9860</v>
      </c>
      <c r="Y127" s="116">
        <v>10147</v>
      </c>
      <c r="Z127" s="116">
        <v>10314</v>
      </c>
      <c r="AB127" s="113" t="str">
        <f>TEXT(Z127,"###,###")</f>
        <v>10,314</v>
      </c>
      <c r="AD127" s="131">
        <f>Z127/$Z$7*100</f>
        <v>50.496940024479805</v>
      </c>
    </row>
    <row r="128" spans="19:32" x14ac:dyDescent="0.25">
      <c r="S128" s="105" t="s">
        <v>110</v>
      </c>
      <c r="T128" s="116"/>
      <c r="U128" s="116"/>
      <c r="V128" s="116">
        <v>9222</v>
      </c>
      <c r="W128" s="116">
        <v>9480</v>
      </c>
      <c r="X128" s="116">
        <v>9581</v>
      </c>
      <c r="Y128" s="116">
        <v>9818</v>
      </c>
      <c r="Z128" s="116">
        <v>10115</v>
      </c>
      <c r="AB128" s="113" t="str">
        <f>TEXT(Z128,"###,###")</f>
        <v>10,115</v>
      </c>
      <c r="AD128" s="131">
        <f>Z128/$Z$7*100</f>
        <v>49.522643818849446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DEE4A4D-751D-41C7-A483-1148527ACA2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567AD7B7-F478-424E-BC1D-6869B069E4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7BB40359-B5F0-474D-86F0-823FEAAB3F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C0A7D122-9D84-4377-9FCA-6D70B887A8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1310B-FEEA-4364-BE3C-9D1C1F417305}">
  <sheetPr codeName="Sheet13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Wellington</v>
      </c>
      <c r="T1" s="103"/>
      <c r="U1" s="103"/>
      <c r="V1" s="103"/>
      <c r="W1" s="103"/>
      <c r="X1" s="103"/>
      <c r="Y1" s="104" t="str">
        <f>Y3</f>
        <v>8.71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187</v>
      </c>
      <c r="Y3" s="109" t="s">
        <v>274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8.71 Wellington,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29996</v>
      </c>
      <c r="W4" s="112">
        <v>29776</v>
      </c>
      <c r="X4" s="112">
        <v>30685</v>
      </c>
      <c r="Y4" s="112">
        <v>32388</v>
      </c>
      <c r="Z4" s="112">
        <v>32140</v>
      </c>
      <c r="AB4" s="113" t="str">
        <f>TEXT(Z4,"###,###")</f>
        <v>32,140</v>
      </c>
      <c r="AD4" s="114">
        <f>Z4/Y4-1</f>
        <v>-7.6571569717178711E-3</v>
      </c>
      <c r="AF4" s="114">
        <f>Z4/V4-1</f>
        <v>7.1476196826243399E-2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15548</v>
      </c>
      <c r="W5" s="112">
        <v>15277</v>
      </c>
      <c r="X5" s="112">
        <v>15685</v>
      </c>
      <c r="Y5" s="112">
        <v>16692</v>
      </c>
      <c r="Z5" s="112">
        <v>16295</v>
      </c>
      <c r="AB5" s="113" t="str">
        <f>TEXT(Z5,"###,###")</f>
        <v>16,295</v>
      </c>
      <c r="AD5" s="114">
        <f t="shared" ref="AD5:AD9" si="0">Z5/Y5-1</f>
        <v>-2.3783848550203657E-2</v>
      </c>
      <c r="AF5" s="114">
        <f t="shared" ref="AF5:AF9" si="1">Z5/V5-1</f>
        <v>4.8044764599948442E-2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14448</v>
      </c>
      <c r="W6" s="112">
        <v>14499</v>
      </c>
      <c r="X6" s="112">
        <v>15000</v>
      </c>
      <c r="Y6" s="112">
        <v>15696</v>
      </c>
      <c r="Z6" s="112">
        <v>15846</v>
      </c>
      <c r="AB6" s="113" t="str">
        <f>TEXT(Z6,"###,###")</f>
        <v>15,846</v>
      </c>
      <c r="AD6" s="114">
        <f t="shared" si="0"/>
        <v>9.5565749235473341E-3</v>
      </c>
      <c r="AF6" s="114">
        <f t="shared" si="1"/>
        <v>9.6760797342192673E-2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21491</v>
      </c>
      <c r="W7" s="112">
        <v>21457</v>
      </c>
      <c r="X7" s="112">
        <v>21769</v>
      </c>
      <c r="Y7" s="112">
        <v>22793</v>
      </c>
      <c r="Z7" s="112">
        <v>22672</v>
      </c>
      <c r="AB7" s="113" t="str">
        <f>TEXT(Z7,"###,###")</f>
        <v>22,672</v>
      </c>
      <c r="AD7" s="114">
        <f t="shared" si="0"/>
        <v>-5.3086473917430821E-3</v>
      </c>
      <c r="AF7" s="114">
        <f t="shared" si="1"/>
        <v>5.4953236238425296E-2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32,140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22,672</v>
      </c>
      <c r="P8" s="71"/>
      <c r="S8" s="111" t="s">
        <v>87</v>
      </c>
      <c r="T8" s="112"/>
      <c r="U8" s="112"/>
      <c r="V8" s="112">
        <v>38291</v>
      </c>
      <c r="W8" s="112">
        <v>39000</v>
      </c>
      <c r="X8" s="112">
        <v>38725.97</v>
      </c>
      <c r="Y8" s="112">
        <v>39965.5</v>
      </c>
      <c r="Z8" s="112">
        <v>41074</v>
      </c>
      <c r="AB8" s="113" t="str">
        <f>TEXT(Z8,"$###,###")</f>
        <v>$41,074</v>
      </c>
      <c r="AD8" s="114">
        <f t="shared" si="0"/>
        <v>2.7736422664548233E-2</v>
      </c>
      <c r="AF8" s="114">
        <f t="shared" si="1"/>
        <v>7.2680264291870245E-2</v>
      </c>
    </row>
    <row r="9" spans="1:32" x14ac:dyDescent="0.25">
      <c r="A9" s="32" t="s">
        <v>15</v>
      </c>
      <c r="B9" s="75"/>
      <c r="C9" s="76"/>
      <c r="D9" s="77">
        <f>AD104</f>
        <v>66.944617299315496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51.953952011291463</v>
      </c>
      <c r="P9" s="78" t="s">
        <v>88</v>
      </c>
      <c r="S9" s="111" t="s">
        <v>7</v>
      </c>
      <c r="T9" s="112"/>
      <c r="U9" s="112"/>
      <c r="V9" s="112">
        <v>1100204556</v>
      </c>
      <c r="W9" s="112">
        <v>1098624850</v>
      </c>
      <c r="X9" s="112">
        <v>1095633616</v>
      </c>
      <c r="Y9" s="112">
        <v>1163099409</v>
      </c>
      <c r="Z9" s="112">
        <v>1195437615</v>
      </c>
      <c r="AB9" s="113" t="str">
        <f>TEXT(Z9/1000000,"$#,###.0")&amp;" mil"</f>
        <v>$1,195.4 mil</v>
      </c>
      <c r="AD9" s="114">
        <f t="shared" si="0"/>
        <v>2.7803475566893665E-2</v>
      </c>
      <c r="AF9" s="114">
        <f t="shared" si="1"/>
        <v>8.6559411593638336E-2</v>
      </c>
    </row>
    <row r="10" spans="1:32" x14ac:dyDescent="0.25">
      <c r="A10" s="32" t="s">
        <v>18</v>
      </c>
      <c r="B10" s="75"/>
      <c r="C10" s="76"/>
      <c r="D10" s="77">
        <f>AD105</f>
        <v>20.780958307405104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48.059280169371917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88.704128440366972</v>
      </c>
      <c r="P11" s="78" t="s">
        <v>88</v>
      </c>
      <c r="S11" s="111" t="s">
        <v>30</v>
      </c>
      <c r="T11" s="116"/>
      <c r="U11" s="116"/>
      <c r="V11" s="116">
        <v>25401</v>
      </c>
      <c r="W11" s="116">
        <v>25215</v>
      </c>
      <c r="X11" s="116">
        <v>25998</v>
      </c>
      <c r="Y11" s="116">
        <v>27411</v>
      </c>
      <c r="Z11" s="116">
        <v>27481</v>
      </c>
    </row>
    <row r="12" spans="1:32" ht="28.5" customHeight="1" x14ac:dyDescent="0.25">
      <c r="A12" s="32" t="s">
        <v>20</v>
      </c>
      <c r="B12" s="76"/>
      <c r="C12" s="76"/>
      <c r="D12" s="77">
        <f>AD108</f>
        <v>15.460485376477909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20.545165843330981</v>
      </c>
      <c r="P12" s="78" t="s">
        <v>88</v>
      </c>
      <c r="S12" s="111" t="s">
        <v>31</v>
      </c>
      <c r="T12" s="116"/>
      <c r="U12" s="116"/>
      <c r="V12" s="116">
        <v>4593</v>
      </c>
      <c r="W12" s="116">
        <v>4561</v>
      </c>
      <c r="X12" s="116">
        <v>4687</v>
      </c>
      <c r="Y12" s="116">
        <v>4979</v>
      </c>
      <c r="Z12" s="116">
        <v>4661</v>
      </c>
    </row>
    <row r="13" spans="1:32" ht="15" customHeight="1" x14ac:dyDescent="0.25">
      <c r="A13" s="32" t="s">
        <v>21</v>
      </c>
      <c r="B13" s="76"/>
      <c r="C13" s="76"/>
      <c r="D13" s="77">
        <f>AD109</f>
        <v>15.08400746733043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43.2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21.552582451773493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16.174135497529992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35.650280024891103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83.825864502470012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2525</v>
      </c>
      <c r="Z15" s="116">
        <v>2697</v>
      </c>
      <c r="AB15" s="121">
        <f t="shared" ref="AB15:AB34" si="2">IF(Z15="np",0,Z15/$Z$34)</f>
        <v>8.3908904237446333E-2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568</v>
      </c>
      <c r="Z16" s="116">
        <v>583</v>
      </c>
      <c r="AB16" s="121">
        <f t="shared" si="2"/>
        <v>1.8138261464750172E-2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2389</v>
      </c>
      <c r="Z17" s="116">
        <v>1872</v>
      </c>
      <c r="AB17" s="121">
        <f t="shared" si="2"/>
        <v>5.8241553108082884E-2</v>
      </c>
    </row>
    <row r="18" spans="1:28" x14ac:dyDescent="0.25">
      <c r="A18" s="67" t="str">
        <f>$S$1&amp;" ("&amp;$V$2&amp;" to "&amp;$Z$2&amp;")"</f>
        <v>Wellington (2014-15 to 2018-19)</v>
      </c>
      <c r="B18" s="67"/>
      <c r="C18" s="67"/>
      <c r="D18" s="67"/>
      <c r="E18" s="67"/>
      <c r="F18" s="67"/>
      <c r="G18" s="67" t="str">
        <f>$S$1&amp;" ("&amp;$V$2&amp;" to "&amp;$Z$2&amp;")"</f>
        <v>Wellington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336</v>
      </c>
      <c r="Z18" s="116">
        <v>425</v>
      </c>
      <c r="AB18" s="121">
        <f t="shared" si="2"/>
        <v>1.3222574824217535E-2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2400</v>
      </c>
      <c r="Z19" s="116">
        <v>2371</v>
      </c>
      <c r="AB19" s="121">
        <f t="shared" si="2"/>
        <v>7.3766411548752409E-2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557</v>
      </c>
      <c r="Z20" s="116">
        <v>541</v>
      </c>
      <c r="AB20" s="121">
        <f t="shared" si="2"/>
        <v>1.6831559952709851E-2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2740</v>
      </c>
      <c r="Z21" s="116">
        <v>2730</v>
      </c>
      <c r="AB21" s="121">
        <f t="shared" si="2"/>
        <v>8.4935598282620872E-2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1951</v>
      </c>
      <c r="Z22" s="116">
        <v>1936</v>
      </c>
      <c r="AB22" s="121">
        <f t="shared" si="2"/>
        <v>6.0232717316906229E-2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908</v>
      </c>
      <c r="Z23" s="116">
        <v>853</v>
      </c>
      <c r="AB23" s="121">
        <f t="shared" si="2"/>
        <v>2.6538485470723665E-2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139</v>
      </c>
      <c r="Z24" s="116">
        <v>152</v>
      </c>
      <c r="AB24" s="121">
        <f t="shared" si="2"/>
        <v>4.7290149959554476E-3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839</v>
      </c>
      <c r="Z25" s="116">
        <v>807</v>
      </c>
      <c r="AB25" s="121">
        <f t="shared" si="2"/>
        <v>2.5107336195631883E-2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534</v>
      </c>
      <c r="Z26" s="116">
        <v>517</v>
      </c>
      <c r="AB26" s="121">
        <f t="shared" si="2"/>
        <v>1.6084873374401096E-2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1324</v>
      </c>
      <c r="Z27" s="116">
        <v>1401</v>
      </c>
      <c r="AB27" s="121">
        <f t="shared" si="2"/>
        <v>4.3587829008773567E-2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2428</v>
      </c>
      <c r="Z28" s="116">
        <v>2229</v>
      </c>
      <c r="AB28" s="121">
        <f t="shared" si="2"/>
        <v>6.9348515960425614E-2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2052</v>
      </c>
      <c r="Z29" s="116">
        <v>3276</v>
      </c>
      <c r="AB29" s="121">
        <f t="shared" si="2"/>
        <v>0.10192271793914505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2688</v>
      </c>
      <c r="Z30" s="116">
        <v>1918</v>
      </c>
      <c r="AB30" s="121">
        <f t="shared" si="2"/>
        <v>5.967270238317466E-2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3336</v>
      </c>
      <c r="Z31" s="116">
        <v>3675</v>
      </c>
      <c r="AB31" s="121">
        <f t="shared" si="2"/>
        <v>0.11433638230352809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442</v>
      </c>
      <c r="Z32" s="116">
        <v>501</v>
      </c>
      <c r="AB32" s="121">
        <f t="shared" si="2"/>
        <v>1.5587082322195259E-2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1021</v>
      </c>
      <c r="Z33" s="116">
        <v>975</v>
      </c>
      <c r="AB33" s="121">
        <f t="shared" si="2"/>
        <v>3.0334142243793168E-2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32388</v>
      </c>
      <c r="Z34" s="124">
        <v>32142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19005</v>
      </c>
      <c r="AB37" s="136">
        <f>Z37/Z40*100</f>
        <v>83.825864502470012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3667</v>
      </c>
      <c r="AB38" s="136">
        <f>Z38/Z40*100</f>
        <v>16.174135497529992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22672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5</v>
      </c>
      <c r="X44" s="116">
        <v>4</v>
      </c>
      <c r="Y44" s="116">
        <v>15</v>
      </c>
      <c r="Z44" s="116">
        <v>9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284</v>
      </c>
      <c r="X45" s="116">
        <v>286</v>
      </c>
      <c r="Y45" s="116">
        <v>315</v>
      </c>
      <c r="Z45" s="116">
        <v>318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850</v>
      </c>
      <c r="X46" s="116">
        <v>860</v>
      </c>
      <c r="Y46" s="116">
        <v>949</v>
      </c>
      <c r="Z46" s="116">
        <v>964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1408</v>
      </c>
      <c r="X47" s="116">
        <v>1448</v>
      </c>
      <c r="Y47" s="116">
        <v>1438</v>
      </c>
      <c r="Z47" s="116">
        <v>1515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1625</v>
      </c>
      <c r="X48" s="116">
        <v>1587</v>
      </c>
      <c r="Y48" s="116">
        <v>1731</v>
      </c>
      <c r="Z48" s="116">
        <v>1767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Wellington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1614</v>
      </c>
      <c r="X49" s="116">
        <v>1638</v>
      </c>
      <c r="Y49" s="116">
        <v>1594</v>
      </c>
      <c r="Z49" s="116">
        <v>1490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1322</v>
      </c>
      <c r="X50" s="116">
        <v>1396</v>
      </c>
      <c r="Y50" s="116">
        <v>1531</v>
      </c>
      <c r="Z50" s="116">
        <v>1523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1338</v>
      </c>
      <c r="X51" s="116">
        <v>1348</v>
      </c>
      <c r="Y51" s="116">
        <v>1427</v>
      </c>
      <c r="Z51" s="116">
        <v>1346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1328</v>
      </c>
      <c r="X52" s="116">
        <v>1426</v>
      </c>
      <c r="Y52" s="116">
        <v>1529</v>
      </c>
      <c r="Z52" s="116">
        <v>1425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1542</v>
      </c>
      <c r="X53" s="116">
        <v>1537</v>
      </c>
      <c r="Y53" s="116">
        <v>1489</v>
      </c>
      <c r="Z53" s="116">
        <v>1434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1548</v>
      </c>
      <c r="X54" s="116">
        <v>1619</v>
      </c>
      <c r="Y54" s="116">
        <v>1846</v>
      </c>
      <c r="Z54" s="116">
        <v>1689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1214</v>
      </c>
      <c r="X55" s="116">
        <v>1259</v>
      </c>
      <c r="Y55" s="116">
        <v>1340</v>
      </c>
      <c r="Z55" s="116">
        <v>1393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728</v>
      </c>
      <c r="X56" s="116">
        <v>752</v>
      </c>
      <c r="Y56" s="116">
        <v>787</v>
      </c>
      <c r="Z56" s="116">
        <v>805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239</v>
      </c>
      <c r="X57" s="116">
        <v>280</v>
      </c>
      <c r="Y57" s="116">
        <v>347</v>
      </c>
      <c r="Z57" s="116">
        <v>354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126</v>
      </c>
      <c r="X58" s="116">
        <v>143</v>
      </c>
      <c r="Y58" s="116">
        <v>149</v>
      </c>
      <c r="Z58" s="116">
        <v>155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50</v>
      </c>
      <c r="X59" s="116">
        <v>62</v>
      </c>
      <c r="Y59" s="116">
        <v>66</v>
      </c>
      <c r="Z59" s="116">
        <v>59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37</v>
      </c>
      <c r="X60" s="116">
        <v>38</v>
      </c>
      <c r="Y60" s="116">
        <v>46</v>
      </c>
      <c r="Z60" s="116">
        <v>42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15277</v>
      </c>
      <c r="X61" s="116">
        <v>15685</v>
      </c>
      <c r="Y61" s="116">
        <v>16692</v>
      </c>
      <c r="Z61" s="116">
        <v>16296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16</v>
      </c>
      <c r="X63" s="116">
        <v>10</v>
      </c>
      <c r="Y63" s="116">
        <v>12</v>
      </c>
      <c r="Z63" s="116">
        <v>13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Wellington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420</v>
      </c>
      <c r="X64" s="116">
        <v>442</v>
      </c>
      <c r="Y64" s="116">
        <v>439</v>
      </c>
      <c r="Z64" s="116">
        <v>384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915</v>
      </c>
      <c r="X65" s="116">
        <v>937</v>
      </c>
      <c r="Y65" s="116">
        <v>976</v>
      </c>
      <c r="Z65" s="116">
        <v>1011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1420</v>
      </c>
      <c r="X66" s="116">
        <v>1319</v>
      </c>
      <c r="Y66" s="116">
        <v>1370</v>
      </c>
      <c r="Z66" s="116">
        <v>1356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1463</v>
      </c>
      <c r="X67" s="116">
        <v>1544</v>
      </c>
      <c r="Y67" s="116">
        <v>1518</v>
      </c>
      <c r="Z67" s="116">
        <v>1556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1323</v>
      </c>
      <c r="X68" s="116">
        <v>1367</v>
      </c>
      <c r="Y68" s="116">
        <v>1457</v>
      </c>
      <c r="Z68" s="116">
        <v>1480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1200</v>
      </c>
      <c r="X69" s="116">
        <v>1297</v>
      </c>
      <c r="Y69" s="116">
        <v>1372</v>
      </c>
      <c r="Z69" s="116">
        <v>1458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1303</v>
      </c>
      <c r="X70" s="116">
        <v>1330</v>
      </c>
      <c r="Y70" s="116">
        <v>1339</v>
      </c>
      <c r="Z70" s="116">
        <v>1368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1494</v>
      </c>
      <c r="X71" s="116">
        <v>1596</v>
      </c>
      <c r="Y71" s="116">
        <v>1689</v>
      </c>
      <c r="Z71" s="116">
        <v>1547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1529</v>
      </c>
      <c r="X72" s="116">
        <v>1557</v>
      </c>
      <c r="Y72" s="116">
        <v>1575</v>
      </c>
      <c r="Z72" s="116">
        <v>1656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1471</v>
      </c>
      <c r="X73" s="116">
        <v>1563</v>
      </c>
      <c r="Y73" s="116">
        <v>1663</v>
      </c>
      <c r="Z73" s="116">
        <v>1623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1087</v>
      </c>
      <c r="X74" s="116">
        <v>1135</v>
      </c>
      <c r="Y74" s="116">
        <v>1238</v>
      </c>
      <c r="Z74" s="116">
        <v>1307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461</v>
      </c>
      <c r="X75" s="116">
        <v>516</v>
      </c>
      <c r="Y75" s="116">
        <v>586</v>
      </c>
      <c r="Z75" s="116">
        <v>671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183</v>
      </c>
      <c r="X76" s="116">
        <v>171</v>
      </c>
      <c r="Y76" s="116">
        <v>205</v>
      </c>
      <c r="Z76" s="116">
        <v>206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89</v>
      </c>
      <c r="X77" s="116">
        <v>102</v>
      </c>
      <c r="Y77" s="116">
        <v>117</v>
      </c>
      <c r="Z77" s="116">
        <v>94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63</v>
      </c>
      <c r="X78" s="116">
        <v>62</v>
      </c>
      <c r="Y78" s="116">
        <v>71</v>
      </c>
      <c r="Z78" s="116">
        <v>62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52</v>
      </c>
      <c r="X79" s="116">
        <v>52</v>
      </c>
      <c r="Y79" s="116">
        <v>52</v>
      </c>
      <c r="Z79" s="116">
        <v>51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14499</v>
      </c>
      <c r="X80" s="116">
        <v>15000</v>
      </c>
      <c r="Y80" s="116">
        <v>15696</v>
      </c>
      <c r="Z80" s="116">
        <v>15847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Wellington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1021</v>
      </c>
      <c r="X83" s="116">
        <v>1129</v>
      </c>
      <c r="Y83" s="116">
        <v>1176</v>
      </c>
      <c r="Z83" s="116">
        <v>1231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970</v>
      </c>
      <c r="X84" s="116">
        <v>988</v>
      </c>
      <c r="Y84" s="116">
        <v>1034</v>
      </c>
      <c r="Z84" s="116">
        <v>1069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32,140</v>
      </c>
      <c r="D85" s="100">
        <f t="shared" ref="D85:D90" si="4">AD4</f>
        <v>-7.6571569717178711E-3</v>
      </c>
      <c r="E85" s="101">
        <f t="shared" ref="E85:E90" si="5">AD4</f>
        <v>-7.6571569717178711E-3</v>
      </c>
      <c r="F85" s="100">
        <f t="shared" ref="F85:F90" si="6">AF4</f>
        <v>7.1476196826243399E-2</v>
      </c>
      <c r="G85" s="101">
        <f t="shared" ref="G85:G90" si="7">AF4</f>
        <v>7.1476196826243399E-2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2249</v>
      </c>
      <c r="X85" s="116">
        <v>2258</v>
      </c>
      <c r="Y85" s="116">
        <v>2352</v>
      </c>
      <c r="Z85" s="116">
        <v>2361</v>
      </c>
    </row>
    <row r="86" spans="1:30" ht="15" customHeight="1" x14ac:dyDescent="0.25">
      <c r="A86" s="102" t="s">
        <v>4</v>
      </c>
      <c r="B86" s="51"/>
      <c r="C86" s="61" t="str">
        <f t="shared" si="3"/>
        <v>16,295</v>
      </c>
      <c r="D86" s="100">
        <f t="shared" si="4"/>
        <v>-2.3783848550203657E-2</v>
      </c>
      <c r="E86" s="101">
        <f t="shared" si="5"/>
        <v>-2.3783848550203657E-2</v>
      </c>
      <c r="F86" s="100">
        <f t="shared" si="6"/>
        <v>4.8044764599948442E-2</v>
      </c>
      <c r="G86" s="101">
        <f t="shared" si="7"/>
        <v>4.8044764599948442E-2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585</v>
      </c>
      <c r="X86" s="116">
        <v>592</v>
      </c>
      <c r="Y86" s="116">
        <v>642</v>
      </c>
      <c r="Z86" s="116">
        <v>692</v>
      </c>
    </row>
    <row r="87" spans="1:30" ht="15" customHeight="1" x14ac:dyDescent="0.25">
      <c r="A87" s="102" t="s">
        <v>5</v>
      </c>
      <c r="B87" s="51"/>
      <c r="C87" s="61" t="str">
        <f t="shared" si="3"/>
        <v>15,846</v>
      </c>
      <c r="D87" s="100">
        <f t="shared" si="4"/>
        <v>9.5565749235473341E-3</v>
      </c>
      <c r="E87" s="101">
        <f t="shared" si="5"/>
        <v>9.5565749235473341E-3</v>
      </c>
      <c r="F87" s="100">
        <f t="shared" si="6"/>
        <v>9.6760797342192673E-2</v>
      </c>
      <c r="G87" s="101">
        <f t="shared" si="7"/>
        <v>9.6760797342192673E-2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364</v>
      </c>
      <c r="X87" s="116">
        <v>354</v>
      </c>
      <c r="Y87" s="116">
        <v>333</v>
      </c>
      <c r="Z87" s="116">
        <v>348</v>
      </c>
    </row>
    <row r="88" spans="1:30" ht="15" customHeight="1" x14ac:dyDescent="0.25">
      <c r="A88" s="51" t="s">
        <v>6</v>
      </c>
      <c r="B88" s="51"/>
      <c r="C88" s="61" t="str">
        <f t="shared" si="3"/>
        <v>22,672</v>
      </c>
      <c r="D88" s="100">
        <f t="shared" si="4"/>
        <v>-5.3086473917430821E-3</v>
      </c>
      <c r="E88" s="101">
        <f t="shared" si="5"/>
        <v>-5.3086473917430821E-3</v>
      </c>
      <c r="F88" s="100">
        <f t="shared" si="6"/>
        <v>5.4953236238425296E-2</v>
      </c>
      <c r="G88" s="101">
        <f t="shared" si="7"/>
        <v>5.4953236238425296E-2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441</v>
      </c>
      <c r="X88" s="116">
        <v>416</v>
      </c>
      <c r="Y88" s="116">
        <v>456</v>
      </c>
      <c r="Z88" s="116">
        <v>445</v>
      </c>
    </row>
    <row r="89" spans="1:30" ht="15" customHeight="1" x14ac:dyDescent="0.25">
      <c r="A89" s="51" t="s">
        <v>102</v>
      </c>
      <c r="B89" s="51"/>
      <c r="C89" s="61" t="str">
        <f t="shared" si="3"/>
        <v>$41,074</v>
      </c>
      <c r="D89" s="100">
        <f t="shared" si="4"/>
        <v>2.7736422664548233E-2</v>
      </c>
      <c r="E89" s="101">
        <f t="shared" si="5"/>
        <v>2.7736422664548233E-2</v>
      </c>
      <c r="F89" s="100">
        <f t="shared" si="6"/>
        <v>7.2680264291870245E-2</v>
      </c>
      <c r="G89" s="101">
        <f t="shared" si="7"/>
        <v>7.2680264291870245E-2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1098</v>
      </c>
      <c r="X89" s="116">
        <v>1107</v>
      </c>
      <c r="Y89" s="116">
        <v>1218</v>
      </c>
      <c r="Z89" s="116">
        <v>1179</v>
      </c>
    </row>
    <row r="90" spans="1:30" ht="15" customHeight="1" x14ac:dyDescent="0.25">
      <c r="A90" s="51" t="s">
        <v>7</v>
      </c>
      <c r="B90" s="51"/>
      <c r="C90" s="61" t="str">
        <f t="shared" si="3"/>
        <v>$1,195.4 mil</v>
      </c>
      <c r="D90" s="100">
        <f t="shared" si="4"/>
        <v>2.7803475566893665E-2</v>
      </c>
      <c r="E90" s="101">
        <f t="shared" si="5"/>
        <v>2.7803475566893665E-2</v>
      </c>
      <c r="F90" s="100">
        <f t="shared" si="6"/>
        <v>8.6559411593638336E-2</v>
      </c>
      <c r="G90" s="101">
        <f t="shared" si="7"/>
        <v>8.6559411593638336E-2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1734</v>
      </c>
      <c r="X90" s="116">
        <v>1670</v>
      </c>
      <c r="Y90" s="116">
        <v>1776</v>
      </c>
      <c r="Z90" s="116">
        <v>1776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11228</v>
      </c>
      <c r="X91" s="116">
        <v>11330</v>
      </c>
      <c r="Y91" s="116">
        <v>11865</v>
      </c>
      <c r="Z91" s="116">
        <v>11774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660</v>
      </c>
      <c r="X93" s="116">
        <v>765</v>
      </c>
      <c r="Y93" s="116">
        <v>876</v>
      </c>
      <c r="Z93" s="116">
        <v>940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1961</v>
      </c>
      <c r="X94" s="116">
        <v>1998</v>
      </c>
      <c r="Y94" s="116">
        <v>2085</v>
      </c>
      <c r="Z94" s="116">
        <v>2109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338</v>
      </c>
      <c r="X95" s="116">
        <v>362</v>
      </c>
      <c r="Y95" s="116">
        <v>374</v>
      </c>
      <c r="Z95" s="116">
        <v>387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1450</v>
      </c>
      <c r="X96" s="116">
        <v>1509</v>
      </c>
      <c r="Y96" s="116">
        <v>1645</v>
      </c>
      <c r="Z96" s="116">
        <v>1755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1504</v>
      </c>
      <c r="X97" s="116">
        <v>1533</v>
      </c>
      <c r="Y97" s="116">
        <v>1544</v>
      </c>
      <c r="Z97" s="116">
        <v>1543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1018</v>
      </c>
      <c r="X98" s="116">
        <v>990</v>
      </c>
      <c r="Y98" s="116">
        <v>1056</v>
      </c>
      <c r="Z98" s="116">
        <v>1048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68</v>
      </c>
      <c r="X99" s="116">
        <v>79</v>
      </c>
      <c r="Y99" s="116">
        <v>81</v>
      </c>
      <c r="Z99" s="116">
        <v>94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819</v>
      </c>
      <c r="X100" s="116">
        <v>902</v>
      </c>
      <c r="Y100" s="116">
        <v>916</v>
      </c>
      <c r="Z100" s="116">
        <v>926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10229</v>
      </c>
      <c r="X101" s="116">
        <v>10439</v>
      </c>
      <c r="Y101" s="116">
        <v>10928</v>
      </c>
      <c r="Z101" s="116">
        <v>10895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19540</v>
      </c>
      <c r="X104" s="116">
        <v>20664</v>
      </c>
      <c r="Y104" s="116">
        <v>21917</v>
      </c>
      <c r="Z104" s="116">
        <v>21516</v>
      </c>
      <c r="AB104" s="113" t="str">
        <f>TEXT(Z104,"###,###")</f>
        <v>21,516</v>
      </c>
      <c r="AD104" s="134">
        <f>Z104/($Z$4)*100</f>
        <v>66.944617299315496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6047</v>
      </c>
      <c r="X105" s="116">
        <v>6317</v>
      </c>
      <c r="Y105" s="116">
        <v>6091</v>
      </c>
      <c r="Z105" s="116">
        <v>6679</v>
      </c>
      <c r="AB105" s="113" t="str">
        <f>TEXT(Z105,"###,###")</f>
        <v>6,679</v>
      </c>
      <c r="AD105" s="134">
        <f>Z105/($Z$4)*100</f>
        <v>20.780958307405104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25587</v>
      </c>
      <c r="X106" s="124">
        <v>26981</v>
      </c>
      <c r="Y106" s="124">
        <v>28008</v>
      </c>
      <c r="Z106" s="124">
        <v>28195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4296</v>
      </c>
      <c r="X108" s="116">
        <v>4836</v>
      </c>
      <c r="Y108" s="116">
        <v>5276</v>
      </c>
      <c r="Z108" s="116">
        <v>4969</v>
      </c>
      <c r="AB108" s="113" t="str">
        <f>TEXT(Z108,"###,###")</f>
        <v>4,969</v>
      </c>
      <c r="AD108" s="134">
        <f>Z108/($Z$4)*100</f>
        <v>15.460485376477909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4553</v>
      </c>
      <c r="X109" s="116">
        <v>5116</v>
      </c>
      <c r="Y109" s="116">
        <v>5307</v>
      </c>
      <c r="Z109" s="116">
        <v>4848</v>
      </c>
      <c r="AB109" s="113" t="str">
        <f>TEXT(Z109,"###,###")</f>
        <v>4,848</v>
      </c>
      <c r="AD109" s="134">
        <f>Z109/($Z$4)*100</f>
        <v>15.08400746733043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6567</v>
      </c>
      <c r="X110" s="116">
        <v>6469</v>
      </c>
      <c r="Y110" s="116">
        <v>6551</v>
      </c>
      <c r="Z110" s="116">
        <v>6927</v>
      </c>
      <c r="AB110" s="113" t="str">
        <f>TEXT(Z110,"###,###")</f>
        <v>6,927</v>
      </c>
      <c r="AD110" s="134">
        <f>Z110/($Z$4)*100</f>
        <v>21.552582451773493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10170</v>
      </c>
      <c r="X111" s="116">
        <v>10560</v>
      </c>
      <c r="Y111" s="116">
        <v>10876</v>
      </c>
      <c r="Z111" s="116">
        <v>11458</v>
      </c>
      <c r="AB111" s="113" t="str">
        <f>TEXT(Z111,"###,###")</f>
        <v>11,458</v>
      </c>
      <c r="AD111" s="134">
        <f>Z111/($Z$4)*100</f>
        <v>35.650280024891103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29776</v>
      </c>
      <c r="X112" s="116">
        <v>30685</v>
      </c>
      <c r="Y112" s="116">
        <v>32388</v>
      </c>
      <c r="Z112" s="116">
        <v>32140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45.84</v>
      </c>
      <c r="W118" s="135">
        <v>43.85</v>
      </c>
      <c r="X118" s="135">
        <v>43.13</v>
      </c>
      <c r="Y118" s="135">
        <v>43.46</v>
      </c>
      <c r="Z118" s="135">
        <v>43.23</v>
      </c>
      <c r="AB118" s="113" t="str">
        <f>TEXT(Z118,"##.0")</f>
        <v>43.2</v>
      </c>
    </row>
    <row r="120" spans="19:32" x14ac:dyDescent="0.25">
      <c r="S120" s="105" t="s">
        <v>104</v>
      </c>
      <c r="T120" s="116"/>
      <c r="U120" s="116"/>
      <c r="V120" s="116">
        <v>16896</v>
      </c>
      <c r="W120" s="116">
        <v>16896</v>
      </c>
      <c r="X120" s="116">
        <v>17082</v>
      </c>
      <c r="Y120" s="116">
        <v>17816</v>
      </c>
      <c r="Z120" s="116">
        <v>18010</v>
      </c>
      <c r="AB120" s="113" t="str">
        <f>TEXT(Z120,"###,###")</f>
        <v>18,010</v>
      </c>
    </row>
    <row r="121" spans="19:32" x14ac:dyDescent="0.25">
      <c r="S121" s="105" t="s">
        <v>105</v>
      </c>
      <c r="T121" s="116"/>
      <c r="U121" s="116"/>
      <c r="V121" s="116">
        <v>2571</v>
      </c>
      <c r="W121" s="116">
        <v>2503</v>
      </c>
      <c r="X121" s="116">
        <v>2617</v>
      </c>
      <c r="Y121" s="116">
        <v>2795</v>
      </c>
      <c r="Z121" s="116">
        <v>2557</v>
      </c>
      <c r="AB121" s="113" t="str">
        <f>TEXT(Z121,"###,###")</f>
        <v>2,557</v>
      </c>
    </row>
    <row r="122" spans="19:32" x14ac:dyDescent="0.25">
      <c r="S122" s="105" t="s">
        <v>106</v>
      </c>
      <c r="T122" s="116"/>
      <c r="U122" s="116"/>
      <c r="V122" s="116">
        <v>2028</v>
      </c>
      <c r="W122" s="116">
        <v>2063</v>
      </c>
      <c r="X122" s="116">
        <v>2070</v>
      </c>
      <c r="Y122" s="116">
        <v>2186</v>
      </c>
      <c r="Z122" s="116">
        <v>2101</v>
      </c>
      <c r="AB122" s="113" t="str">
        <f>TEXT(Z122,"###,###")</f>
        <v>2,101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18924</v>
      </c>
      <c r="W124" s="116">
        <v>18959</v>
      </c>
      <c r="X124" s="116">
        <v>19152</v>
      </c>
      <c r="Y124" s="116">
        <v>20002</v>
      </c>
      <c r="Z124" s="116">
        <v>20111</v>
      </c>
      <c r="AB124" s="113" t="str">
        <f>TEXT(Z124,"###,###")</f>
        <v>20,111</v>
      </c>
      <c r="AD124" s="131">
        <f>Z124/$Z$7*100</f>
        <v>88.704128440366972</v>
      </c>
    </row>
    <row r="125" spans="19:32" x14ac:dyDescent="0.25">
      <c r="S125" s="105" t="s">
        <v>108</v>
      </c>
      <c r="T125" s="116"/>
      <c r="U125" s="116"/>
      <c r="V125" s="116">
        <v>4599</v>
      </c>
      <c r="W125" s="116">
        <v>4566</v>
      </c>
      <c r="X125" s="116">
        <v>4687</v>
      </c>
      <c r="Y125" s="116">
        <v>4981</v>
      </c>
      <c r="Z125" s="116">
        <v>4658</v>
      </c>
      <c r="AB125" s="113" t="str">
        <f>TEXT(Z125,"###,###")</f>
        <v>4,658</v>
      </c>
      <c r="AD125" s="131">
        <f>Z125/$Z$7*100</f>
        <v>20.545165843330981</v>
      </c>
    </row>
    <row r="127" spans="19:32" x14ac:dyDescent="0.25">
      <c r="S127" s="105" t="s">
        <v>109</v>
      </c>
      <c r="T127" s="116"/>
      <c r="U127" s="116"/>
      <c r="V127" s="116">
        <v>11333</v>
      </c>
      <c r="W127" s="116">
        <v>11228</v>
      </c>
      <c r="X127" s="116">
        <v>11330</v>
      </c>
      <c r="Y127" s="116">
        <v>11865</v>
      </c>
      <c r="Z127" s="116">
        <v>11779</v>
      </c>
      <c r="AB127" s="113" t="str">
        <f>TEXT(Z127,"###,###")</f>
        <v>11,779</v>
      </c>
      <c r="AD127" s="131">
        <f>Z127/$Z$7*100</f>
        <v>51.953952011291463</v>
      </c>
    </row>
    <row r="128" spans="19:32" x14ac:dyDescent="0.25">
      <c r="S128" s="105" t="s">
        <v>110</v>
      </c>
      <c r="T128" s="116"/>
      <c r="U128" s="116"/>
      <c r="V128" s="116">
        <v>10158</v>
      </c>
      <c r="W128" s="116">
        <v>10229</v>
      </c>
      <c r="X128" s="116">
        <v>10439</v>
      </c>
      <c r="Y128" s="116">
        <v>10928</v>
      </c>
      <c r="Z128" s="116">
        <v>10896</v>
      </c>
      <c r="AB128" s="113" t="str">
        <f>TEXT(Z128,"###,###")</f>
        <v>10,896</v>
      </c>
      <c r="AD128" s="131">
        <f>Z128/$Z$7*100</f>
        <v>48.059280169371917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1D900A7-04BB-4639-8CFD-95B1E93EF9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0BE7C712-02F9-43B1-AF93-595D0F9B6BC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F08A8586-736F-4971-B87E-821BBE328E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DEF9D460-9956-4455-8E63-54378AE5F5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67C29-879B-4BEB-BF8A-E217BEBBB0FC}">
  <sheetPr codeName="Sheet13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West Wimmera</v>
      </c>
      <c r="T1" s="103"/>
      <c r="U1" s="103"/>
      <c r="V1" s="103"/>
      <c r="W1" s="103"/>
      <c r="X1" s="103"/>
      <c r="Y1" s="104" t="str">
        <f>Y3</f>
        <v>8.72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188</v>
      </c>
      <c r="Y3" s="109" t="s">
        <v>275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8.72 West Wimmera,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3524</v>
      </c>
      <c r="W4" s="112">
        <v>3294</v>
      </c>
      <c r="X4" s="112">
        <v>3587</v>
      </c>
      <c r="Y4" s="112">
        <v>3898</v>
      </c>
      <c r="Z4" s="112">
        <v>3882</v>
      </c>
      <c r="AB4" s="113" t="str">
        <f>TEXT(Z4,"###,###")</f>
        <v>3,882</v>
      </c>
      <c r="AD4" s="114">
        <f>Z4/Y4-1</f>
        <v>-4.104669061056998E-3</v>
      </c>
      <c r="AF4" s="114">
        <f>Z4/V4-1</f>
        <v>0.101589103291714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1872</v>
      </c>
      <c r="W5" s="112">
        <v>1792</v>
      </c>
      <c r="X5" s="112">
        <v>1919</v>
      </c>
      <c r="Y5" s="112">
        <v>2106</v>
      </c>
      <c r="Z5" s="112">
        <v>2011</v>
      </c>
      <c r="AB5" s="113" t="str">
        <f>TEXT(Z5,"###,###")</f>
        <v>2,011</v>
      </c>
      <c r="AD5" s="114">
        <f t="shared" ref="AD5:AD9" si="0">Z5/Y5-1</f>
        <v>-4.5109211775878455E-2</v>
      </c>
      <c r="AF5" s="114">
        <f t="shared" ref="AF5:AF9" si="1">Z5/V5-1</f>
        <v>7.425213675213671E-2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1651</v>
      </c>
      <c r="W6" s="112">
        <v>1500</v>
      </c>
      <c r="X6" s="112">
        <v>1668</v>
      </c>
      <c r="Y6" s="112">
        <v>1792</v>
      </c>
      <c r="Z6" s="112">
        <v>1878</v>
      </c>
      <c r="AB6" s="113" t="str">
        <f>TEXT(Z6,"###,###")</f>
        <v>1,878</v>
      </c>
      <c r="AD6" s="114">
        <f t="shared" si="0"/>
        <v>4.7991071428571397E-2</v>
      </c>
      <c r="AF6" s="114">
        <f t="shared" si="1"/>
        <v>0.13749242883101154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2180</v>
      </c>
      <c r="W7" s="112">
        <v>2051</v>
      </c>
      <c r="X7" s="112">
        <v>2176</v>
      </c>
      <c r="Y7" s="112">
        <v>2357</v>
      </c>
      <c r="Z7" s="112">
        <v>2320</v>
      </c>
      <c r="AB7" s="113" t="str">
        <f>TEXT(Z7,"###,###")</f>
        <v>2,320</v>
      </c>
      <c r="AD7" s="114">
        <f t="shared" si="0"/>
        <v>-1.5697921086126443E-2</v>
      </c>
      <c r="AF7" s="114">
        <f t="shared" si="1"/>
        <v>6.4220183486238591E-2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3,882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2,320</v>
      </c>
      <c r="P8" s="71"/>
      <c r="S8" s="111" t="s">
        <v>87</v>
      </c>
      <c r="T8" s="112"/>
      <c r="U8" s="112"/>
      <c r="V8" s="112">
        <v>22491</v>
      </c>
      <c r="W8" s="112">
        <v>23174</v>
      </c>
      <c r="X8" s="112">
        <v>22512</v>
      </c>
      <c r="Y8" s="112">
        <v>23805.3</v>
      </c>
      <c r="Z8" s="112">
        <v>22932</v>
      </c>
      <c r="AB8" s="113" t="str">
        <f>TEXT(Z8,"$###,###")</f>
        <v>$22,932</v>
      </c>
      <c r="AD8" s="114">
        <f t="shared" si="0"/>
        <v>-3.6685107938148165E-2</v>
      </c>
      <c r="AF8" s="114">
        <f t="shared" si="1"/>
        <v>1.9607843137254832E-2</v>
      </c>
    </row>
    <row r="9" spans="1:32" x14ac:dyDescent="0.25">
      <c r="A9" s="32" t="s">
        <v>15</v>
      </c>
      <c r="B9" s="75"/>
      <c r="C9" s="76"/>
      <c r="D9" s="77">
        <f>AD104</f>
        <v>49.613601236476043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52.887931034482762</v>
      </c>
      <c r="P9" s="78" t="s">
        <v>88</v>
      </c>
      <c r="S9" s="111" t="s">
        <v>7</v>
      </c>
      <c r="T9" s="112"/>
      <c r="U9" s="112"/>
      <c r="V9" s="112">
        <v>82594176</v>
      </c>
      <c r="W9" s="112">
        <v>72653422</v>
      </c>
      <c r="X9" s="112">
        <v>95585166</v>
      </c>
      <c r="Y9" s="112">
        <v>114638557</v>
      </c>
      <c r="Z9" s="112">
        <v>150350561</v>
      </c>
      <c r="AB9" s="113" t="str">
        <f>TEXT(Z9/1000000,"$#,###.0")&amp;" mil"</f>
        <v>$150.4 mil</v>
      </c>
      <c r="AD9" s="114">
        <f t="shared" si="0"/>
        <v>0.31151826169619357</v>
      </c>
      <c r="AF9" s="114">
        <f t="shared" si="1"/>
        <v>0.8203530597605333</v>
      </c>
    </row>
    <row r="10" spans="1:32" x14ac:dyDescent="0.25">
      <c r="A10" s="32" t="s">
        <v>18</v>
      </c>
      <c r="B10" s="75"/>
      <c r="C10" s="76"/>
      <c r="D10" s="77">
        <f>AD105</f>
        <v>19.835136527563112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46.982758620689658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72.41379310344827</v>
      </c>
      <c r="P11" s="78" t="s">
        <v>88</v>
      </c>
      <c r="S11" s="111" t="s">
        <v>30</v>
      </c>
      <c r="T11" s="116"/>
      <c r="U11" s="116"/>
      <c r="V11" s="116">
        <v>2489</v>
      </c>
      <c r="W11" s="116">
        <v>2375</v>
      </c>
      <c r="X11" s="116">
        <v>2572</v>
      </c>
      <c r="Y11" s="116">
        <v>2765</v>
      </c>
      <c r="Z11" s="116">
        <v>2757</v>
      </c>
    </row>
    <row r="12" spans="1:32" ht="28.5" customHeight="1" x14ac:dyDescent="0.25">
      <c r="A12" s="32" t="s">
        <v>20</v>
      </c>
      <c r="B12" s="76"/>
      <c r="C12" s="76"/>
      <c r="D12" s="77">
        <f>AD108</f>
        <v>21.561051004636784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48.318965517241381</v>
      </c>
      <c r="P12" s="78" t="s">
        <v>88</v>
      </c>
      <c r="S12" s="111" t="s">
        <v>31</v>
      </c>
      <c r="T12" s="116"/>
      <c r="U12" s="116"/>
      <c r="V12" s="116">
        <v>1037</v>
      </c>
      <c r="W12" s="116">
        <v>918</v>
      </c>
      <c r="X12" s="116">
        <v>1015</v>
      </c>
      <c r="Y12" s="116">
        <v>1133</v>
      </c>
      <c r="Z12" s="116">
        <v>1125</v>
      </c>
    </row>
    <row r="13" spans="1:32" ht="15" customHeight="1" x14ac:dyDescent="0.25">
      <c r="A13" s="32" t="s">
        <v>21</v>
      </c>
      <c r="B13" s="76"/>
      <c r="C13" s="76"/>
      <c r="D13" s="77">
        <f>AD109</f>
        <v>17.413704276146316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46.3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14.142194744976816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19.801980198019802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16.434827408552295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80.198019801980209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1033</v>
      </c>
      <c r="Z15" s="116">
        <v>1022</v>
      </c>
      <c r="AB15" s="121">
        <f t="shared" ref="AB15:AB34" si="2">IF(Z15="np",0,Z15/$Z$34)</f>
        <v>0.26306306306306304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10</v>
      </c>
      <c r="Z16" s="116">
        <v>5</v>
      </c>
      <c r="AB16" s="121">
        <f t="shared" si="2"/>
        <v>1.287001287001287E-3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153</v>
      </c>
      <c r="Z17" s="116">
        <v>57</v>
      </c>
      <c r="AB17" s="121">
        <f t="shared" si="2"/>
        <v>1.4671814671814672E-2</v>
      </c>
    </row>
    <row r="18" spans="1:28" x14ac:dyDescent="0.25">
      <c r="A18" s="67" t="str">
        <f>$S$1&amp;" ("&amp;$V$2&amp;" to "&amp;$Z$2&amp;")"</f>
        <v>West Wimmera (2014-15 to 2018-19)</v>
      </c>
      <c r="B18" s="67"/>
      <c r="C18" s="67"/>
      <c r="D18" s="67"/>
      <c r="E18" s="67"/>
      <c r="F18" s="67"/>
      <c r="G18" s="67" t="str">
        <f>$S$1&amp;" ("&amp;$V$2&amp;" to "&amp;$Z$2&amp;")"</f>
        <v>West Wimmera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6</v>
      </c>
      <c r="Z18" s="116">
        <v>10</v>
      </c>
      <c r="AB18" s="121">
        <f t="shared" si="2"/>
        <v>2.5740025740025739E-3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132</v>
      </c>
      <c r="Z19" s="116">
        <v>148</v>
      </c>
      <c r="AB19" s="121">
        <f t="shared" si="2"/>
        <v>3.8095238095238099E-2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70</v>
      </c>
      <c r="Z20" s="116">
        <v>55</v>
      </c>
      <c r="AB20" s="121">
        <f t="shared" si="2"/>
        <v>1.4157014157014158E-2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163</v>
      </c>
      <c r="Z21" s="116">
        <v>177</v>
      </c>
      <c r="AB21" s="121">
        <f t="shared" si="2"/>
        <v>4.555984555984556E-2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90</v>
      </c>
      <c r="Z22" s="116">
        <v>102</v>
      </c>
      <c r="AB22" s="121">
        <f t="shared" si="2"/>
        <v>2.6254826254826256E-2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157</v>
      </c>
      <c r="Z23" s="116">
        <v>141</v>
      </c>
      <c r="AB23" s="121">
        <f t="shared" si="2"/>
        <v>3.6293436293436294E-2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22</v>
      </c>
      <c r="Z24" s="116">
        <v>19</v>
      </c>
      <c r="AB24" s="121">
        <f t="shared" si="2"/>
        <v>4.8906048906048908E-3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68</v>
      </c>
      <c r="Z25" s="116">
        <v>63</v>
      </c>
      <c r="AB25" s="121">
        <f t="shared" si="2"/>
        <v>1.6216216216216217E-2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42</v>
      </c>
      <c r="Z26" s="116">
        <v>53</v>
      </c>
      <c r="AB26" s="121">
        <f t="shared" si="2"/>
        <v>1.3642213642213642E-2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67</v>
      </c>
      <c r="Z27" s="116">
        <v>86</v>
      </c>
      <c r="AB27" s="121">
        <f t="shared" si="2"/>
        <v>2.2136422136422137E-2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120</v>
      </c>
      <c r="Z28" s="116">
        <v>134</v>
      </c>
      <c r="AB28" s="121">
        <f t="shared" si="2"/>
        <v>3.449163449163449E-2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188</v>
      </c>
      <c r="Z29" s="116">
        <v>334</v>
      </c>
      <c r="AB29" s="121">
        <f t="shared" si="2"/>
        <v>8.5971685971685974E-2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218</v>
      </c>
      <c r="Z30" s="116">
        <v>140</v>
      </c>
      <c r="AB30" s="121">
        <f t="shared" si="2"/>
        <v>3.6036036036036036E-2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378</v>
      </c>
      <c r="Z31" s="116">
        <v>383</v>
      </c>
      <c r="AB31" s="121">
        <f t="shared" si="2"/>
        <v>9.8584298584298583E-2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31</v>
      </c>
      <c r="Z32" s="116">
        <v>35</v>
      </c>
      <c r="AB32" s="121">
        <f t="shared" si="2"/>
        <v>9.0090090090090089E-3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47</v>
      </c>
      <c r="Z33" s="116">
        <v>61</v>
      </c>
      <c r="AB33" s="121">
        <f t="shared" si="2"/>
        <v>1.5701415701415703E-2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3900</v>
      </c>
      <c r="Z34" s="124">
        <v>3885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1863</v>
      </c>
      <c r="AB37" s="136">
        <f>Z37/Z40*100</f>
        <v>80.198019801980209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460</v>
      </c>
      <c r="AB38" s="136">
        <f>Z38/Z40*100</f>
        <v>19.801980198019802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2323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7</v>
      </c>
      <c r="X44" s="116">
        <v>6</v>
      </c>
      <c r="Y44" s="116">
        <v>0</v>
      </c>
      <c r="Z44" s="116">
        <v>7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49</v>
      </c>
      <c r="X45" s="116">
        <v>49</v>
      </c>
      <c r="Y45" s="116">
        <v>51</v>
      </c>
      <c r="Z45" s="116">
        <v>43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123</v>
      </c>
      <c r="X46" s="116">
        <v>164</v>
      </c>
      <c r="Y46" s="116">
        <v>108</v>
      </c>
      <c r="Z46" s="116">
        <v>124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187</v>
      </c>
      <c r="X47" s="116">
        <v>139</v>
      </c>
      <c r="Y47" s="116">
        <v>164</v>
      </c>
      <c r="Z47" s="116">
        <v>196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183</v>
      </c>
      <c r="X48" s="116">
        <v>198</v>
      </c>
      <c r="Y48" s="116">
        <v>202</v>
      </c>
      <c r="Z48" s="116">
        <v>198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West Wimmera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132</v>
      </c>
      <c r="X49" s="116">
        <v>137</v>
      </c>
      <c r="Y49" s="116">
        <v>134</v>
      </c>
      <c r="Z49" s="116">
        <v>158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122</v>
      </c>
      <c r="X50" s="116">
        <v>122</v>
      </c>
      <c r="Y50" s="116">
        <v>128</v>
      </c>
      <c r="Z50" s="116">
        <v>115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145</v>
      </c>
      <c r="X51" s="116">
        <v>125</v>
      </c>
      <c r="Y51" s="116">
        <v>139</v>
      </c>
      <c r="Z51" s="116">
        <v>157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168</v>
      </c>
      <c r="X52" s="116">
        <v>186</v>
      </c>
      <c r="Y52" s="116">
        <v>167</v>
      </c>
      <c r="Z52" s="116">
        <v>142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167</v>
      </c>
      <c r="X53" s="116">
        <v>192</v>
      </c>
      <c r="Y53" s="116">
        <v>169</v>
      </c>
      <c r="Z53" s="116">
        <v>181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185</v>
      </c>
      <c r="X54" s="116">
        <v>216</v>
      </c>
      <c r="Y54" s="116">
        <v>236</v>
      </c>
      <c r="Z54" s="116">
        <v>255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125</v>
      </c>
      <c r="X55" s="116">
        <v>161</v>
      </c>
      <c r="Y55" s="116">
        <v>168</v>
      </c>
      <c r="Z55" s="116">
        <v>178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99</v>
      </c>
      <c r="X56" s="116">
        <v>106</v>
      </c>
      <c r="Y56" s="116">
        <v>119</v>
      </c>
      <c r="Z56" s="116">
        <v>116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44</v>
      </c>
      <c r="X57" s="116">
        <v>62</v>
      </c>
      <c r="Y57" s="116">
        <v>69</v>
      </c>
      <c r="Z57" s="116">
        <v>70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35</v>
      </c>
      <c r="X58" s="116">
        <v>29</v>
      </c>
      <c r="Y58" s="116">
        <v>42</v>
      </c>
      <c r="Z58" s="116">
        <v>37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11</v>
      </c>
      <c r="X59" s="116">
        <v>21</v>
      </c>
      <c r="Y59" s="116">
        <v>23</v>
      </c>
      <c r="Z59" s="116">
        <v>19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9</v>
      </c>
      <c r="X60" s="116">
        <v>12</v>
      </c>
      <c r="Y60" s="116">
        <v>7</v>
      </c>
      <c r="Z60" s="116">
        <v>7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1795</v>
      </c>
      <c r="X61" s="116">
        <v>1919</v>
      </c>
      <c r="Y61" s="116">
        <v>2106</v>
      </c>
      <c r="Z61" s="116">
        <v>2011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10</v>
      </c>
      <c r="Y63" s="116">
        <v>0</v>
      </c>
      <c r="Z63" s="116">
        <v>6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West Wimmera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41</v>
      </c>
      <c r="X64" s="116">
        <v>55</v>
      </c>
      <c r="Y64" s="116">
        <v>44</v>
      </c>
      <c r="Z64" s="116">
        <v>45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113</v>
      </c>
      <c r="X65" s="116">
        <v>83</v>
      </c>
      <c r="Y65" s="116">
        <v>116</v>
      </c>
      <c r="Z65" s="116">
        <v>131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121</v>
      </c>
      <c r="X66" s="116">
        <v>163</v>
      </c>
      <c r="Y66" s="116">
        <v>164</v>
      </c>
      <c r="Z66" s="116">
        <v>169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141</v>
      </c>
      <c r="X67" s="116">
        <v>132</v>
      </c>
      <c r="Y67" s="116">
        <v>151</v>
      </c>
      <c r="Z67" s="116">
        <v>135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111</v>
      </c>
      <c r="X68" s="116">
        <v>123</v>
      </c>
      <c r="Y68" s="116">
        <v>123</v>
      </c>
      <c r="Z68" s="116">
        <v>149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90</v>
      </c>
      <c r="X69" s="116">
        <v>104</v>
      </c>
      <c r="Y69" s="116">
        <v>122</v>
      </c>
      <c r="Z69" s="116">
        <v>124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108</v>
      </c>
      <c r="X70" s="116">
        <v>124</v>
      </c>
      <c r="Y70" s="116">
        <v>121</v>
      </c>
      <c r="Z70" s="116">
        <v>133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174</v>
      </c>
      <c r="X71" s="116">
        <v>190</v>
      </c>
      <c r="Y71" s="116">
        <v>193</v>
      </c>
      <c r="Z71" s="116">
        <v>197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209</v>
      </c>
      <c r="X72" s="116">
        <v>235</v>
      </c>
      <c r="Y72" s="116">
        <v>201</v>
      </c>
      <c r="Z72" s="116">
        <v>211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146</v>
      </c>
      <c r="X73" s="116">
        <v>174</v>
      </c>
      <c r="Y73" s="116">
        <v>214</v>
      </c>
      <c r="Z73" s="116">
        <v>233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117</v>
      </c>
      <c r="X74" s="116">
        <v>117</v>
      </c>
      <c r="Y74" s="116">
        <v>140</v>
      </c>
      <c r="Z74" s="116">
        <v>149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62</v>
      </c>
      <c r="X75" s="116">
        <v>71</v>
      </c>
      <c r="Y75" s="116">
        <v>88</v>
      </c>
      <c r="Z75" s="116">
        <v>87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29</v>
      </c>
      <c r="X76" s="116">
        <v>43</v>
      </c>
      <c r="Y76" s="116">
        <v>51</v>
      </c>
      <c r="Z76" s="116">
        <v>55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32</v>
      </c>
      <c r="X77" s="116">
        <v>30</v>
      </c>
      <c r="Y77" s="116">
        <v>28</v>
      </c>
      <c r="Z77" s="116">
        <v>29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15</v>
      </c>
      <c r="X78" s="116">
        <v>11</v>
      </c>
      <c r="Y78" s="116">
        <v>13</v>
      </c>
      <c r="Z78" s="116">
        <v>16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4</v>
      </c>
      <c r="X79" s="116">
        <v>9</v>
      </c>
      <c r="Y79" s="116">
        <v>6</v>
      </c>
      <c r="Z79" s="116">
        <v>4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1502</v>
      </c>
      <c r="X80" s="116">
        <v>1668</v>
      </c>
      <c r="Y80" s="116">
        <v>1790</v>
      </c>
      <c r="Z80" s="116">
        <v>1878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West Wimmera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96</v>
      </c>
      <c r="X83" s="116">
        <v>98</v>
      </c>
      <c r="Y83" s="116">
        <v>105</v>
      </c>
      <c r="Z83" s="116">
        <v>103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45</v>
      </c>
      <c r="X84" s="116">
        <v>48</v>
      </c>
      <c r="Y84" s="116">
        <v>46</v>
      </c>
      <c r="Z84" s="116">
        <v>46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3,882</v>
      </c>
      <c r="D85" s="100">
        <f t="shared" ref="D85:D90" si="4">AD4</f>
        <v>-4.104669061056998E-3</v>
      </c>
      <c r="E85" s="101">
        <f t="shared" ref="E85:E90" si="5">AD4</f>
        <v>-4.104669061056998E-3</v>
      </c>
      <c r="F85" s="100">
        <f t="shared" ref="F85:F90" si="6">AF4</f>
        <v>0.101589103291714</v>
      </c>
      <c r="G85" s="101">
        <f t="shared" ref="G85:G90" si="7">AF4</f>
        <v>0.101589103291714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133</v>
      </c>
      <c r="X85" s="116">
        <v>128</v>
      </c>
      <c r="Y85" s="116">
        <v>141</v>
      </c>
      <c r="Z85" s="116">
        <v>135</v>
      </c>
    </row>
    <row r="86" spans="1:30" ht="15" customHeight="1" x14ac:dyDescent="0.25">
      <c r="A86" s="102" t="s">
        <v>4</v>
      </c>
      <c r="B86" s="51"/>
      <c r="C86" s="61" t="str">
        <f t="shared" si="3"/>
        <v>2,011</v>
      </c>
      <c r="D86" s="100">
        <f t="shared" si="4"/>
        <v>-4.5109211775878455E-2</v>
      </c>
      <c r="E86" s="101">
        <f t="shared" si="5"/>
        <v>-4.5109211775878455E-2</v>
      </c>
      <c r="F86" s="100">
        <f t="shared" si="6"/>
        <v>7.425213675213671E-2</v>
      </c>
      <c r="G86" s="101">
        <f t="shared" si="7"/>
        <v>7.425213675213671E-2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34</v>
      </c>
      <c r="X86" s="116">
        <v>26</v>
      </c>
      <c r="Y86" s="116">
        <v>22</v>
      </c>
      <c r="Z86" s="116">
        <v>30</v>
      </c>
    </row>
    <row r="87" spans="1:30" ht="15" customHeight="1" x14ac:dyDescent="0.25">
      <c r="A87" s="102" t="s">
        <v>5</v>
      </c>
      <c r="B87" s="51"/>
      <c r="C87" s="61" t="str">
        <f t="shared" si="3"/>
        <v>1,878</v>
      </c>
      <c r="D87" s="100">
        <f t="shared" si="4"/>
        <v>4.7991071428571397E-2</v>
      </c>
      <c r="E87" s="101">
        <f t="shared" si="5"/>
        <v>4.7991071428571397E-2</v>
      </c>
      <c r="F87" s="100">
        <f t="shared" si="6"/>
        <v>0.13749242883101154</v>
      </c>
      <c r="G87" s="101">
        <f t="shared" si="7"/>
        <v>0.13749242883101154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14</v>
      </c>
      <c r="X87" s="116">
        <v>16</v>
      </c>
      <c r="Y87" s="116">
        <v>13</v>
      </c>
      <c r="Z87" s="116">
        <v>9</v>
      </c>
    </row>
    <row r="88" spans="1:30" ht="15" customHeight="1" x14ac:dyDescent="0.25">
      <c r="A88" s="51" t="s">
        <v>6</v>
      </c>
      <c r="B88" s="51"/>
      <c r="C88" s="61" t="str">
        <f t="shared" si="3"/>
        <v>2,320</v>
      </c>
      <c r="D88" s="100">
        <f t="shared" si="4"/>
        <v>-1.5697921086126443E-2</v>
      </c>
      <c r="E88" s="101">
        <f t="shared" si="5"/>
        <v>-1.5697921086126443E-2</v>
      </c>
      <c r="F88" s="100">
        <f t="shared" si="6"/>
        <v>6.4220183486238591E-2</v>
      </c>
      <c r="G88" s="101">
        <f t="shared" si="7"/>
        <v>6.4220183486238591E-2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24</v>
      </c>
      <c r="X88" s="116">
        <v>24</v>
      </c>
      <c r="Y88" s="116">
        <v>25</v>
      </c>
      <c r="Z88" s="116">
        <v>25</v>
      </c>
    </row>
    <row r="89" spans="1:30" ht="15" customHeight="1" x14ac:dyDescent="0.25">
      <c r="A89" s="51" t="s">
        <v>102</v>
      </c>
      <c r="B89" s="51"/>
      <c r="C89" s="61" t="str">
        <f t="shared" si="3"/>
        <v>$22,932</v>
      </c>
      <c r="D89" s="100">
        <f t="shared" si="4"/>
        <v>-3.6685107938148165E-2</v>
      </c>
      <c r="E89" s="101">
        <f t="shared" si="5"/>
        <v>-3.6685107938148165E-2</v>
      </c>
      <c r="F89" s="100">
        <f t="shared" si="6"/>
        <v>1.9607843137254832E-2</v>
      </c>
      <c r="G89" s="101">
        <f t="shared" si="7"/>
        <v>1.9607843137254832E-2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95</v>
      </c>
      <c r="X89" s="116">
        <v>106</v>
      </c>
      <c r="Y89" s="116">
        <v>123</v>
      </c>
      <c r="Z89" s="116">
        <v>124</v>
      </c>
    </row>
    <row r="90" spans="1:30" ht="15" customHeight="1" x14ac:dyDescent="0.25">
      <c r="A90" s="51" t="s">
        <v>7</v>
      </c>
      <c r="B90" s="51"/>
      <c r="C90" s="61" t="str">
        <f t="shared" si="3"/>
        <v>$150.4 mil</v>
      </c>
      <c r="D90" s="100">
        <f t="shared" si="4"/>
        <v>0.31151826169619357</v>
      </c>
      <c r="E90" s="101">
        <f t="shared" si="5"/>
        <v>0.31151826169619357</v>
      </c>
      <c r="F90" s="100">
        <f t="shared" si="6"/>
        <v>0.8203530597605333</v>
      </c>
      <c r="G90" s="101">
        <f t="shared" si="7"/>
        <v>0.8203530597605333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224</v>
      </c>
      <c r="X90" s="116">
        <v>243</v>
      </c>
      <c r="Y90" s="116">
        <v>249</v>
      </c>
      <c r="Z90" s="116">
        <v>241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1105</v>
      </c>
      <c r="X91" s="116">
        <v>1157</v>
      </c>
      <c r="Y91" s="116">
        <v>1262</v>
      </c>
      <c r="Z91" s="116">
        <v>1230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42</v>
      </c>
      <c r="X93" s="116">
        <v>43</v>
      </c>
      <c r="Y93" s="116">
        <v>54</v>
      </c>
      <c r="Z93" s="116">
        <v>56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179</v>
      </c>
      <c r="X94" s="116">
        <v>189</v>
      </c>
      <c r="Y94" s="116">
        <v>213</v>
      </c>
      <c r="Z94" s="116">
        <v>232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31</v>
      </c>
      <c r="X95" s="116">
        <v>26</v>
      </c>
      <c r="Y95" s="116">
        <v>27</v>
      </c>
      <c r="Z95" s="116">
        <v>28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132</v>
      </c>
      <c r="X96" s="116">
        <v>125</v>
      </c>
      <c r="Y96" s="116">
        <v>140</v>
      </c>
      <c r="Z96" s="116">
        <v>142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116</v>
      </c>
      <c r="X97" s="116">
        <v>128</v>
      </c>
      <c r="Y97" s="116">
        <v>132</v>
      </c>
      <c r="Z97" s="116">
        <v>116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56</v>
      </c>
      <c r="X98" s="116">
        <v>54</v>
      </c>
      <c r="Y98" s="116">
        <v>59</v>
      </c>
      <c r="Z98" s="116">
        <v>56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7</v>
      </c>
      <c r="X99" s="116">
        <v>12</v>
      </c>
      <c r="Y99" s="116">
        <v>13</v>
      </c>
      <c r="Z99" s="116">
        <v>10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91</v>
      </c>
      <c r="X100" s="116">
        <v>119</v>
      </c>
      <c r="Y100" s="116">
        <v>126</v>
      </c>
      <c r="Z100" s="116">
        <v>135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943</v>
      </c>
      <c r="X101" s="116">
        <v>1019</v>
      </c>
      <c r="Y101" s="116">
        <v>1098</v>
      </c>
      <c r="Z101" s="116">
        <v>1090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1738</v>
      </c>
      <c r="X104" s="116">
        <v>1982</v>
      </c>
      <c r="Y104" s="116">
        <v>1951</v>
      </c>
      <c r="Z104" s="116">
        <v>1926</v>
      </c>
      <c r="AB104" s="113" t="str">
        <f>TEXT(Z104,"###,###")</f>
        <v>1,926</v>
      </c>
      <c r="AD104" s="134">
        <f>Z104/($Z$4)*100</f>
        <v>49.613601236476043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649</v>
      </c>
      <c r="X105" s="116">
        <v>666</v>
      </c>
      <c r="Y105" s="116">
        <v>679</v>
      </c>
      <c r="Z105" s="116">
        <v>770</v>
      </c>
      <c r="AB105" s="113" t="str">
        <f>TEXT(Z105,"###,###")</f>
        <v>770</v>
      </c>
      <c r="AD105" s="134">
        <f>Z105/($Z$4)*100</f>
        <v>19.835136527563112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2387</v>
      </c>
      <c r="X106" s="124">
        <v>2648</v>
      </c>
      <c r="Y106" s="124">
        <v>2630</v>
      </c>
      <c r="Z106" s="124">
        <v>2696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784</v>
      </c>
      <c r="X108" s="116">
        <v>1004</v>
      </c>
      <c r="Y108" s="116">
        <v>976</v>
      </c>
      <c r="Z108" s="116">
        <v>837</v>
      </c>
      <c r="AB108" s="113" t="str">
        <f>TEXT(Z108,"###,###")</f>
        <v>837</v>
      </c>
      <c r="AD108" s="134">
        <f>Z108/($Z$4)*100</f>
        <v>21.561051004636784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517</v>
      </c>
      <c r="X109" s="116">
        <v>604</v>
      </c>
      <c r="Y109" s="116">
        <v>608</v>
      </c>
      <c r="Z109" s="116">
        <v>676</v>
      </c>
      <c r="AB109" s="113" t="str">
        <f>TEXT(Z109,"###,###")</f>
        <v>676</v>
      </c>
      <c r="AD109" s="134">
        <f>Z109/($Z$4)*100</f>
        <v>17.413704276146316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525</v>
      </c>
      <c r="X110" s="116">
        <v>450</v>
      </c>
      <c r="Y110" s="116">
        <v>474</v>
      </c>
      <c r="Z110" s="116">
        <v>549</v>
      </c>
      <c r="AB110" s="113" t="str">
        <f>TEXT(Z110,"###,###")</f>
        <v>549</v>
      </c>
      <c r="AD110" s="134">
        <f>Z110/($Z$4)*100</f>
        <v>14.142194744976816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559</v>
      </c>
      <c r="X111" s="116">
        <v>590</v>
      </c>
      <c r="Y111" s="116">
        <v>568</v>
      </c>
      <c r="Z111" s="116">
        <v>638</v>
      </c>
      <c r="AB111" s="113" t="str">
        <f>TEXT(Z111,"###,###")</f>
        <v>638</v>
      </c>
      <c r="AD111" s="134">
        <f>Z111/($Z$4)*100</f>
        <v>16.434827408552295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3297</v>
      </c>
      <c r="X112" s="116">
        <v>3587</v>
      </c>
      <c r="Y112" s="116">
        <v>3900</v>
      </c>
      <c r="Z112" s="116">
        <v>3881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43.24</v>
      </c>
      <c r="W118" s="135">
        <v>44.74</v>
      </c>
      <c r="X118" s="135">
        <v>45.99</v>
      </c>
      <c r="Y118" s="135">
        <v>46.62</v>
      </c>
      <c r="Z118" s="135">
        <v>46.32</v>
      </c>
      <c r="AB118" s="113" t="str">
        <f>TEXT(Z118,"##.0")</f>
        <v>46.3</v>
      </c>
    </row>
    <row r="120" spans="19:32" x14ac:dyDescent="0.25">
      <c r="S120" s="105" t="s">
        <v>104</v>
      </c>
      <c r="T120" s="116"/>
      <c r="U120" s="116"/>
      <c r="V120" s="116">
        <v>1143</v>
      </c>
      <c r="W120" s="116">
        <v>1126</v>
      </c>
      <c r="X120" s="116">
        <v>1161</v>
      </c>
      <c r="Y120" s="116">
        <v>1227</v>
      </c>
      <c r="Z120" s="116">
        <v>1190</v>
      </c>
      <c r="AB120" s="113" t="str">
        <f>TEXT(Z120,"###,###")</f>
        <v>1,190</v>
      </c>
    </row>
    <row r="121" spans="19:32" x14ac:dyDescent="0.25">
      <c r="S121" s="105" t="s">
        <v>105</v>
      </c>
      <c r="T121" s="116"/>
      <c r="U121" s="116"/>
      <c r="V121" s="116">
        <v>606</v>
      </c>
      <c r="W121" s="116">
        <v>527</v>
      </c>
      <c r="X121" s="116">
        <v>575</v>
      </c>
      <c r="Y121" s="116">
        <v>656</v>
      </c>
      <c r="Z121" s="116">
        <v>631</v>
      </c>
      <c r="AB121" s="113" t="str">
        <f>TEXT(Z121,"###,###")</f>
        <v>631</v>
      </c>
    </row>
    <row r="122" spans="19:32" x14ac:dyDescent="0.25">
      <c r="S122" s="105" t="s">
        <v>106</v>
      </c>
      <c r="T122" s="116"/>
      <c r="U122" s="116"/>
      <c r="V122" s="116">
        <v>428</v>
      </c>
      <c r="W122" s="116">
        <v>395</v>
      </c>
      <c r="X122" s="116">
        <v>440</v>
      </c>
      <c r="Y122" s="116">
        <v>478</v>
      </c>
      <c r="Z122" s="116">
        <v>490</v>
      </c>
      <c r="AB122" s="113" t="str">
        <f>TEXT(Z122,"###,###")</f>
        <v>490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1571</v>
      </c>
      <c r="W124" s="116">
        <v>1521</v>
      </c>
      <c r="X124" s="116">
        <v>1601</v>
      </c>
      <c r="Y124" s="116">
        <v>1705</v>
      </c>
      <c r="Z124" s="116">
        <v>1680</v>
      </c>
      <c r="AB124" s="113" t="str">
        <f>TEXT(Z124,"###,###")</f>
        <v>1,680</v>
      </c>
      <c r="AD124" s="131">
        <f>Z124/$Z$7*100</f>
        <v>72.41379310344827</v>
      </c>
    </row>
    <row r="125" spans="19:32" x14ac:dyDescent="0.25">
      <c r="S125" s="105" t="s">
        <v>108</v>
      </c>
      <c r="T125" s="116"/>
      <c r="U125" s="116"/>
      <c r="V125" s="116">
        <v>1034</v>
      </c>
      <c r="W125" s="116">
        <v>922</v>
      </c>
      <c r="X125" s="116">
        <v>1015</v>
      </c>
      <c r="Y125" s="116">
        <v>1134</v>
      </c>
      <c r="Z125" s="116">
        <v>1121</v>
      </c>
      <c r="AB125" s="113" t="str">
        <f>TEXT(Z125,"###,###")</f>
        <v>1,121</v>
      </c>
      <c r="AD125" s="131">
        <f>Z125/$Z$7*100</f>
        <v>48.318965517241381</v>
      </c>
    </row>
    <row r="127" spans="19:32" x14ac:dyDescent="0.25">
      <c r="S127" s="105" t="s">
        <v>109</v>
      </c>
      <c r="T127" s="116"/>
      <c r="U127" s="116"/>
      <c r="V127" s="116">
        <v>1152</v>
      </c>
      <c r="W127" s="116">
        <v>1110</v>
      </c>
      <c r="X127" s="116">
        <v>1157</v>
      </c>
      <c r="Y127" s="116">
        <v>1261</v>
      </c>
      <c r="Z127" s="116">
        <v>1227</v>
      </c>
      <c r="AB127" s="113" t="str">
        <f>TEXT(Z127,"###,###")</f>
        <v>1,227</v>
      </c>
      <c r="AD127" s="131">
        <f>Z127/$Z$7*100</f>
        <v>52.887931034482762</v>
      </c>
    </row>
    <row r="128" spans="19:32" x14ac:dyDescent="0.25">
      <c r="S128" s="105" t="s">
        <v>110</v>
      </c>
      <c r="T128" s="116"/>
      <c r="U128" s="116"/>
      <c r="V128" s="116">
        <v>1028</v>
      </c>
      <c r="W128" s="116">
        <v>942</v>
      </c>
      <c r="X128" s="116">
        <v>1019</v>
      </c>
      <c r="Y128" s="116">
        <v>1097</v>
      </c>
      <c r="Z128" s="116">
        <v>1090</v>
      </c>
      <c r="AB128" s="113" t="str">
        <f>TEXT(Z128,"###,###")</f>
        <v>1,090</v>
      </c>
      <c r="AD128" s="131">
        <f>Z128/$Z$7*100</f>
        <v>46.982758620689658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E84FC80-5A1B-4508-A9A4-684A365980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766E7416-DB2C-4658-86CA-9EBA4DEAAC8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F3FE9C24-56B7-47E3-9874-8DF21A43A99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C4AB0186-A6EB-4EB9-958A-C0703EACA7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52527-1E17-48B7-A175-04999584486A}">
  <sheetPr codeName="Sheet13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Whitehorse</v>
      </c>
      <c r="T1" s="103"/>
      <c r="U1" s="103"/>
      <c r="V1" s="103"/>
      <c r="W1" s="103"/>
      <c r="X1" s="103"/>
      <c r="Y1" s="104" t="str">
        <f>Y3</f>
        <v>8.73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189</v>
      </c>
      <c r="Y3" s="109" t="s">
        <v>276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8.73 Whitehorse,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120804</v>
      </c>
      <c r="W4" s="112">
        <v>121715</v>
      </c>
      <c r="X4" s="112">
        <v>127344</v>
      </c>
      <c r="Y4" s="112">
        <v>130869</v>
      </c>
      <c r="Z4" s="112">
        <v>135650</v>
      </c>
      <c r="AB4" s="113" t="str">
        <f>TEXT(Z4,"###,###")</f>
        <v>135,650</v>
      </c>
      <c r="AD4" s="114">
        <f>Z4/Y4-1</f>
        <v>3.6532715922029002E-2</v>
      </c>
      <c r="AF4" s="114">
        <f>Z4/V4-1</f>
        <v>0.1228932816794146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60299</v>
      </c>
      <c r="W5" s="112">
        <v>60777</v>
      </c>
      <c r="X5" s="112">
        <v>63706</v>
      </c>
      <c r="Y5" s="112">
        <v>65466</v>
      </c>
      <c r="Z5" s="112">
        <v>67297</v>
      </c>
      <c r="AB5" s="113" t="str">
        <f>TEXT(Z5,"###,###")</f>
        <v>67,297</v>
      </c>
      <c r="AD5" s="114">
        <f t="shared" ref="AD5:AD9" si="0">Z5/Y5-1</f>
        <v>2.7968716585708542E-2</v>
      </c>
      <c r="AF5" s="114">
        <f t="shared" ref="AF5:AF9" si="1">Z5/V5-1</f>
        <v>0.11605499262010976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60505</v>
      </c>
      <c r="W6" s="112">
        <v>60938</v>
      </c>
      <c r="X6" s="112">
        <v>63638</v>
      </c>
      <c r="Y6" s="112">
        <v>65401</v>
      </c>
      <c r="Z6" s="112">
        <v>68348</v>
      </c>
      <c r="AB6" s="113" t="str">
        <f>TEXT(Z6,"###,###")</f>
        <v>68,348</v>
      </c>
      <c r="AD6" s="114">
        <f t="shared" si="0"/>
        <v>4.5060473081451446E-2</v>
      </c>
      <c r="AF6" s="114">
        <f t="shared" si="1"/>
        <v>0.12962565077266341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87809</v>
      </c>
      <c r="W7" s="112">
        <v>88159</v>
      </c>
      <c r="X7" s="112">
        <v>91006</v>
      </c>
      <c r="Y7" s="112">
        <v>93281</v>
      </c>
      <c r="Z7" s="112">
        <v>95538</v>
      </c>
      <c r="AB7" s="113" t="str">
        <f>TEXT(Z7,"###,###")</f>
        <v>95,538</v>
      </c>
      <c r="AD7" s="114">
        <f t="shared" si="0"/>
        <v>2.4195709737245608E-2</v>
      </c>
      <c r="AF7" s="114">
        <f t="shared" si="1"/>
        <v>8.8020590144518129E-2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135,650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95,538</v>
      </c>
      <c r="P8" s="71"/>
      <c r="S8" s="111" t="s">
        <v>87</v>
      </c>
      <c r="T8" s="112"/>
      <c r="U8" s="112"/>
      <c r="V8" s="112">
        <v>39997.4</v>
      </c>
      <c r="W8" s="112">
        <v>41077</v>
      </c>
      <c r="X8" s="112">
        <v>40885</v>
      </c>
      <c r="Y8" s="112">
        <v>41997</v>
      </c>
      <c r="Z8" s="112">
        <v>42187.79</v>
      </c>
      <c r="AB8" s="113" t="str">
        <f>TEXT(Z8,"$###,###")</f>
        <v>$42,188</v>
      </c>
      <c r="AD8" s="114">
        <f t="shared" si="0"/>
        <v>4.5429435435864196E-3</v>
      </c>
      <c r="AF8" s="114">
        <f t="shared" si="1"/>
        <v>5.4763309615124989E-2</v>
      </c>
    </row>
    <row r="9" spans="1:32" x14ac:dyDescent="0.25">
      <c r="A9" s="32" t="s">
        <v>15</v>
      </c>
      <c r="B9" s="75"/>
      <c r="C9" s="76"/>
      <c r="D9" s="77">
        <f>AD104</f>
        <v>76.420936232952457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50.462643136762331</v>
      </c>
      <c r="P9" s="78" t="s">
        <v>88</v>
      </c>
      <c r="S9" s="111" t="s">
        <v>7</v>
      </c>
      <c r="T9" s="112"/>
      <c r="U9" s="112"/>
      <c r="V9" s="112">
        <v>5058049224</v>
      </c>
      <c r="W9" s="112">
        <v>5232915241</v>
      </c>
      <c r="X9" s="112">
        <v>5476319890</v>
      </c>
      <c r="Y9" s="112">
        <v>5776406934</v>
      </c>
      <c r="Z9" s="112">
        <v>6085644839</v>
      </c>
      <c r="AB9" s="113" t="str">
        <f>TEXT(Z9/1000000,"$#,###.0")&amp;" mil"</f>
        <v>$6,085.6 mil</v>
      </c>
      <c r="AD9" s="114">
        <f t="shared" si="0"/>
        <v>5.3534646802638086E-2</v>
      </c>
      <c r="AF9" s="114">
        <f t="shared" si="1"/>
        <v>0.20316046157165668</v>
      </c>
    </row>
    <row r="10" spans="1:32" x14ac:dyDescent="0.25">
      <c r="A10" s="32" t="s">
        <v>18</v>
      </c>
      <c r="B10" s="75"/>
      <c r="C10" s="76"/>
      <c r="D10" s="77">
        <f>AD105</f>
        <v>16.665683744931808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49.541543678954966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93.462287257426368</v>
      </c>
      <c r="P11" s="78" t="s">
        <v>88</v>
      </c>
      <c r="S11" s="111" t="s">
        <v>30</v>
      </c>
      <c r="T11" s="116"/>
      <c r="U11" s="116"/>
      <c r="V11" s="116">
        <v>109731</v>
      </c>
      <c r="W11" s="116">
        <v>110207</v>
      </c>
      <c r="X11" s="116">
        <v>115342</v>
      </c>
      <c r="Y11" s="116">
        <v>118275</v>
      </c>
      <c r="Z11" s="116">
        <v>122313</v>
      </c>
    </row>
    <row r="12" spans="1:32" ht="28.5" customHeight="1" x14ac:dyDescent="0.25">
      <c r="A12" s="32" t="s">
        <v>20</v>
      </c>
      <c r="B12" s="76"/>
      <c r="C12" s="76"/>
      <c r="D12" s="77">
        <f>AD108</f>
        <v>15.641725027644673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13.956750193640227</v>
      </c>
      <c r="P12" s="78" t="s">
        <v>88</v>
      </c>
      <c r="S12" s="111" t="s">
        <v>31</v>
      </c>
      <c r="T12" s="116"/>
      <c r="U12" s="116"/>
      <c r="V12" s="116">
        <v>11073</v>
      </c>
      <c r="W12" s="116">
        <v>11508</v>
      </c>
      <c r="X12" s="116">
        <v>12002</v>
      </c>
      <c r="Y12" s="116">
        <v>12594</v>
      </c>
      <c r="Z12" s="116">
        <v>13338</v>
      </c>
    </row>
    <row r="13" spans="1:32" ht="15" customHeight="1" x14ac:dyDescent="0.25">
      <c r="A13" s="32" t="s">
        <v>21</v>
      </c>
      <c r="B13" s="76"/>
      <c r="C13" s="76"/>
      <c r="D13" s="77">
        <f>AD109</f>
        <v>13.38739402875046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40.6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21.638039071138959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17.489192895048095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42.415775893844454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82.510807104951894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617</v>
      </c>
      <c r="Z15" s="116">
        <v>495</v>
      </c>
      <c r="AB15" s="121">
        <f t="shared" ref="AB15:AB34" si="2">IF(Z15="np",0,Z15/$Z$34)</f>
        <v>3.6492045471300297E-3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140</v>
      </c>
      <c r="Z16" s="116">
        <v>131</v>
      </c>
      <c r="AB16" s="121">
        <f t="shared" si="2"/>
        <v>9.6574908216976547E-4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5817</v>
      </c>
      <c r="Z17" s="116">
        <v>5875</v>
      </c>
      <c r="AB17" s="121">
        <f t="shared" si="2"/>
        <v>4.3311266089674595E-2</v>
      </c>
    </row>
    <row r="18" spans="1:28" x14ac:dyDescent="0.25">
      <c r="A18" s="67" t="str">
        <f>$S$1&amp;" ("&amp;$V$2&amp;" to "&amp;$Z$2&amp;")"</f>
        <v>Whitehorse (2014-15 to 2018-19)</v>
      </c>
      <c r="B18" s="67"/>
      <c r="C18" s="67"/>
      <c r="D18" s="67"/>
      <c r="E18" s="67"/>
      <c r="F18" s="67"/>
      <c r="G18" s="67" t="str">
        <f>$S$1&amp;" ("&amp;$V$2&amp;" to "&amp;$Z$2&amp;")"</f>
        <v>Whitehorse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720</v>
      </c>
      <c r="Z18" s="116">
        <v>736</v>
      </c>
      <c r="AB18" s="121">
        <f t="shared" si="2"/>
        <v>5.4258879731064686E-3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6210</v>
      </c>
      <c r="Z19" s="116">
        <v>6386</v>
      </c>
      <c r="AB19" s="121">
        <f t="shared" si="2"/>
        <v>4.7078424723176505E-2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6275</v>
      </c>
      <c r="Z20" s="116">
        <v>6186</v>
      </c>
      <c r="AB20" s="121">
        <f t="shared" si="2"/>
        <v>4.5603998643528008E-2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12053</v>
      </c>
      <c r="Z21" s="116">
        <v>12263</v>
      </c>
      <c r="AB21" s="121">
        <f t="shared" si="2"/>
        <v>9.0404435073647579E-2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10249</v>
      </c>
      <c r="Z22" s="116">
        <v>10834</v>
      </c>
      <c r="AB22" s="121">
        <f t="shared" si="2"/>
        <v>7.9869660734559075E-2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3291</v>
      </c>
      <c r="Z23" s="116">
        <v>3448</v>
      </c>
      <c r="AB23" s="121">
        <f t="shared" si="2"/>
        <v>2.5419105613140085E-2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3109</v>
      </c>
      <c r="Z24" s="116">
        <v>3166</v>
      </c>
      <c r="AB24" s="121">
        <f t="shared" si="2"/>
        <v>2.3340164840835703E-2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6696</v>
      </c>
      <c r="Z25" s="116">
        <v>7028</v>
      </c>
      <c r="AB25" s="121">
        <f t="shared" si="2"/>
        <v>5.1811332438848182E-2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2654</v>
      </c>
      <c r="Z26" s="116">
        <v>2594</v>
      </c>
      <c r="AB26" s="121">
        <f t="shared" si="2"/>
        <v>1.9123306253041004E-2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14595</v>
      </c>
      <c r="Z27" s="116">
        <v>15184</v>
      </c>
      <c r="AB27" s="121">
        <f t="shared" si="2"/>
        <v>0.11193842796691388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11857</v>
      </c>
      <c r="Z28" s="116">
        <v>12521</v>
      </c>
      <c r="AB28" s="121">
        <f t="shared" si="2"/>
        <v>9.230644471639414E-2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4994</v>
      </c>
      <c r="Z29" s="116">
        <v>8536</v>
      </c>
      <c r="AB29" s="121">
        <f t="shared" si="2"/>
        <v>6.2928505079397845E-2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13052</v>
      </c>
      <c r="Z30" s="116">
        <v>11391</v>
      </c>
      <c r="AB30" s="121">
        <f t="shared" si="2"/>
        <v>8.3975937366380135E-2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15489</v>
      </c>
      <c r="Z31" s="116">
        <v>16422</v>
      </c>
      <c r="AB31" s="121">
        <f t="shared" si="2"/>
        <v>0.12106512539993808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2852</v>
      </c>
      <c r="Z32" s="116">
        <v>3039</v>
      </c>
      <c r="AB32" s="121">
        <f t="shared" si="2"/>
        <v>2.2403904280258909E-2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4609</v>
      </c>
      <c r="Z33" s="116">
        <v>4863</v>
      </c>
      <c r="AB33" s="121">
        <f t="shared" si="2"/>
        <v>3.5850670126653203E-2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130869</v>
      </c>
      <c r="Z34" s="124">
        <v>135646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78830</v>
      </c>
      <c r="AB37" s="136">
        <f>Z37/Z40*100</f>
        <v>82.510807104951894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16709</v>
      </c>
      <c r="AB38" s="136">
        <f>Z38/Z40*100</f>
        <v>17.489192895048095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95539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20</v>
      </c>
      <c r="X44" s="116">
        <v>23</v>
      </c>
      <c r="Y44" s="116">
        <v>21</v>
      </c>
      <c r="Z44" s="116">
        <v>17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733</v>
      </c>
      <c r="X45" s="116">
        <v>789</v>
      </c>
      <c r="Y45" s="116">
        <v>802</v>
      </c>
      <c r="Z45" s="116">
        <v>843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2891</v>
      </c>
      <c r="X46" s="116">
        <v>3370</v>
      </c>
      <c r="Y46" s="116">
        <v>3369</v>
      </c>
      <c r="Z46" s="116">
        <v>3631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6197</v>
      </c>
      <c r="X47" s="116">
        <v>6757</v>
      </c>
      <c r="Y47" s="116">
        <v>7525</v>
      </c>
      <c r="Z47" s="116">
        <v>7704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8355</v>
      </c>
      <c r="X48" s="116">
        <v>9058</v>
      </c>
      <c r="Y48" s="116">
        <v>9256</v>
      </c>
      <c r="Z48" s="116">
        <v>9836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Whitehorse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7548</v>
      </c>
      <c r="X49" s="116">
        <v>7771</v>
      </c>
      <c r="Y49" s="116">
        <v>7928</v>
      </c>
      <c r="Z49" s="116">
        <v>7916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6424</v>
      </c>
      <c r="X50" s="116">
        <v>6649</v>
      </c>
      <c r="Y50" s="116">
        <v>7011</v>
      </c>
      <c r="Z50" s="116">
        <v>7305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6360</v>
      </c>
      <c r="X51" s="116">
        <v>6352</v>
      </c>
      <c r="Y51" s="116">
        <v>6350</v>
      </c>
      <c r="Z51" s="116">
        <v>6418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6025</v>
      </c>
      <c r="X52" s="116">
        <v>6312</v>
      </c>
      <c r="Y52" s="116">
        <v>6364</v>
      </c>
      <c r="Z52" s="116">
        <v>6320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5332</v>
      </c>
      <c r="X53" s="116">
        <v>5394</v>
      </c>
      <c r="Y53" s="116">
        <v>5349</v>
      </c>
      <c r="Z53" s="116">
        <v>5528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4566</v>
      </c>
      <c r="X54" s="116">
        <v>4671</v>
      </c>
      <c r="Y54" s="116">
        <v>4754</v>
      </c>
      <c r="Z54" s="116">
        <v>4798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3022</v>
      </c>
      <c r="X55" s="116">
        <v>3187</v>
      </c>
      <c r="Y55" s="116">
        <v>3286</v>
      </c>
      <c r="Z55" s="116">
        <v>3453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1729</v>
      </c>
      <c r="X56" s="116">
        <v>1763</v>
      </c>
      <c r="Y56" s="116">
        <v>1786</v>
      </c>
      <c r="Z56" s="116">
        <v>1861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782</v>
      </c>
      <c r="X57" s="116">
        <v>828</v>
      </c>
      <c r="Y57" s="116">
        <v>827</v>
      </c>
      <c r="Z57" s="116">
        <v>916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389</v>
      </c>
      <c r="X58" s="116">
        <v>400</v>
      </c>
      <c r="Y58" s="116">
        <v>371</v>
      </c>
      <c r="Z58" s="116">
        <v>389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205</v>
      </c>
      <c r="X59" s="116">
        <v>185</v>
      </c>
      <c r="Y59" s="116">
        <v>200</v>
      </c>
      <c r="Z59" s="116">
        <v>194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204</v>
      </c>
      <c r="X60" s="116">
        <v>193</v>
      </c>
      <c r="Y60" s="116">
        <v>194</v>
      </c>
      <c r="Z60" s="116">
        <v>171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60777</v>
      </c>
      <c r="X61" s="116">
        <v>63706</v>
      </c>
      <c r="Y61" s="116">
        <v>65466</v>
      </c>
      <c r="Z61" s="116">
        <v>67302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21</v>
      </c>
      <c r="X63" s="116">
        <v>17</v>
      </c>
      <c r="Y63" s="116">
        <v>8</v>
      </c>
      <c r="Z63" s="116">
        <v>20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Whitehorse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1055</v>
      </c>
      <c r="X64" s="116">
        <v>1015</v>
      </c>
      <c r="Y64" s="116">
        <v>989</v>
      </c>
      <c r="Z64" s="116">
        <v>1082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3336</v>
      </c>
      <c r="X65" s="116">
        <v>3542</v>
      </c>
      <c r="Y65" s="116">
        <v>3750</v>
      </c>
      <c r="Z65" s="116">
        <v>4020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6189</v>
      </c>
      <c r="X66" s="116">
        <v>6835</v>
      </c>
      <c r="Y66" s="116">
        <v>7139</v>
      </c>
      <c r="Z66" s="116">
        <v>7527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7817</v>
      </c>
      <c r="X67" s="116">
        <v>8424</v>
      </c>
      <c r="Y67" s="116">
        <v>8857</v>
      </c>
      <c r="Z67" s="116">
        <v>9159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7004</v>
      </c>
      <c r="X68" s="116">
        <v>7404</v>
      </c>
      <c r="Y68" s="116">
        <v>7665</v>
      </c>
      <c r="Z68" s="116">
        <v>8045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6040</v>
      </c>
      <c r="X69" s="116">
        <v>6315</v>
      </c>
      <c r="Y69" s="116">
        <v>6570</v>
      </c>
      <c r="Z69" s="116">
        <v>7030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6258</v>
      </c>
      <c r="X70" s="116">
        <v>6250</v>
      </c>
      <c r="Y70" s="116">
        <v>6271</v>
      </c>
      <c r="Z70" s="116">
        <v>6493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6533</v>
      </c>
      <c r="X71" s="116">
        <v>6897</v>
      </c>
      <c r="Y71" s="116">
        <v>7044</v>
      </c>
      <c r="Z71" s="116">
        <v>7061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5612</v>
      </c>
      <c r="X72" s="116">
        <v>5627</v>
      </c>
      <c r="Y72" s="116">
        <v>5615</v>
      </c>
      <c r="Z72" s="116">
        <v>6050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4691</v>
      </c>
      <c r="X73" s="116">
        <v>4785</v>
      </c>
      <c r="Y73" s="116">
        <v>4908</v>
      </c>
      <c r="Z73" s="116">
        <v>5042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3124</v>
      </c>
      <c r="X74" s="116">
        <v>3224</v>
      </c>
      <c r="Y74" s="116">
        <v>3244</v>
      </c>
      <c r="Z74" s="116">
        <v>3318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1598</v>
      </c>
      <c r="X75" s="116">
        <v>1608</v>
      </c>
      <c r="Y75" s="116">
        <v>1630</v>
      </c>
      <c r="Z75" s="116">
        <v>1814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658</v>
      </c>
      <c r="X76" s="116">
        <v>716</v>
      </c>
      <c r="Y76" s="116">
        <v>730</v>
      </c>
      <c r="Z76" s="116">
        <v>762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384</v>
      </c>
      <c r="X77" s="116">
        <v>381</v>
      </c>
      <c r="Y77" s="116">
        <v>369</v>
      </c>
      <c r="Z77" s="116">
        <v>375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288</v>
      </c>
      <c r="X78" s="116">
        <v>261</v>
      </c>
      <c r="Y78" s="116">
        <v>234</v>
      </c>
      <c r="Z78" s="116">
        <v>239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337</v>
      </c>
      <c r="X79" s="116">
        <v>337</v>
      </c>
      <c r="Y79" s="116">
        <v>333</v>
      </c>
      <c r="Z79" s="116">
        <v>326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60938</v>
      </c>
      <c r="X80" s="116">
        <v>63638</v>
      </c>
      <c r="Y80" s="116">
        <v>65401</v>
      </c>
      <c r="Z80" s="116">
        <v>68347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Whitehorse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6390</v>
      </c>
      <c r="X83" s="116">
        <v>6666</v>
      </c>
      <c r="Y83" s="116">
        <v>7026</v>
      </c>
      <c r="Z83" s="116">
        <v>7112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11125</v>
      </c>
      <c r="X84" s="116">
        <v>11509</v>
      </c>
      <c r="Y84" s="116">
        <v>11846</v>
      </c>
      <c r="Z84" s="116">
        <v>12256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135,650</v>
      </c>
      <c r="D85" s="100">
        <f t="shared" ref="D85:D90" si="4">AD4</f>
        <v>3.6532715922029002E-2</v>
      </c>
      <c r="E85" s="101">
        <f t="shared" ref="E85:E90" si="5">AD4</f>
        <v>3.6532715922029002E-2</v>
      </c>
      <c r="F85" s="100">
        <f t="shared" ref="F85:F90" si="6">AF4</f>
        <v>0.1228932816794146</v>
      </c>
      <c r="G85" s="101">
        <f t="shared" ref="G85:G90" si="7">AF4</f>
        <v>0.1228932816794146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4932</v>
      </c>
      <c r="X85" s="116">
        <v>5099</v>
      </c>
      <c r="Y85" s="116">
        <v>5276</v>
      </c>
      <c r="Z85" s="116">
        <v>5356</v>
      </c>
    </row>
    <row r="86" spans="1:30" ht="15" customHeight="1" x14ac:dyDescent="0.25">
      <c r="A86" s="102" t="s">
        <v>4</v>
      </c>
      <c r="B86" s="51"/>
      <c r="C86" s="61" t="str">
        <f t="shared" si="3"/>
        <v>67,297</v>
      </c>
      <c r="D86" s="100">
        <f t="shared" si="4"/>
        <v>2.7968716585708542E-2</v>
      </c>
      <c r="E86" s="101">
        <f t="shared" si="5"/>
        <v>2.7968716585708542E-2</v>
      </c>
      <c r="F86" s="100">
        <f t="shared" si="6"/>
        <v>0.11605499262010976</v>
      </c>
      <c r="G86" s="101">
        <f t="shared" si="7"/>
        <v>0.11605499262010976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2149</v>
      </c>
      <c r="X86" s="116">
        <v>2282</v>
      </c>
      <c r="Y86" s="116">
        <v>2418</v>
      </c>
      <c r="Z86" s="116">
        <v>2522</v>
      </c>
    </row>
    <row r="87" spans="1:30" ht="15" customHeight="1" x14ac:dyDescent="0.25">
      <c r="A87" s="102" t="s">
        <v>5</v>
      </c>
      <c r="B87" s="51"/>
      <c r="C87" s="61" t="str">
        <f t="shared" si="3"/>
        <v>68,348</v>
      </c>
      <c r="D87" s="100">
        <f t="shared" si="4"/>
        <v>4.5060473081451446E-2</v>
      </c>
      <c r="E87" s="101">
        <f t="shared" si="5"/>
        <v>4.5060473081451446E-2</v>
      </c>
      <c r="F87" s="100">
        <f t="shared" si="6"/>
        <v>0.12962565077266341</v>
      </c>
      <c r="G87" s="101">
        <f t="shared" si="7"/>
        <v>0.12962565077266341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3134</v>
      </c>
      <c r="X87" s="116">
        <v>3319</v>
      </c>
      <c r="Y87" s="116">
        <v>3406</v>
      </c>
      <c r="Z87" s="116">
        <v>3438</v>
      </c>
    </row>
    <row r="88" spans="1:30" ht="15" customHeight="1" x14ac:dyDescent="0.25">
      <c r="A88" s="51" t="s">
        <v>6</v>
      </c>
      <c r="B88" s="51"/>
      <c r="C88" s="61" t="str">
        <f t="shared" si="3"/>
        <v>95,538</v>
      </c>
      <c r="D88" s="100">
        <f t="shared" si="4"/>
        <v>2.4195709737245608E-2</v>
      </c>
      <c r="E88" s="101">
        <f t="shared" si="5"/>
        <v>2.4195709737245608E-2</v>
      </c>
      <c r="F88" s="100">
        <f t="shared" si="6"/>
        <v>8.8020590144518129E-2</v>
      </c>
      <c r="G88" s="101">
        <f t="shared" si="7"/>
        <v>8.8020590144518129E-2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2957</v>
      </c>
      <c r="X88" s="116">
        <v>3078</v>
      </c>
      <c r="Y88" s="116">
        <v>3178</v>
      </c>
      <c r="Z88" s="116">
        <v>3221</v>
      </c>
    </row>
    <row r="89" spans="1:30" ht="15" customHeight="1" x14ac:dyDescent="0.25">
      <c r="A89" s="51" t="s">
        <v>102</v>
      </c>
      <c r="B89" s="51"/>
      <c r="C89" s="61" t="str">
        <f t="shared" si="3"/>
        <v>$42,188</v>
      </c>
      <c r="D89" s="100">
        <f t="shared" si="4"/>
        <v>4.5429435435864196E-3</v>
      </c>
      <c r="E89" s="101">
        <f t="shared" si="5"/>
        <v>4.5429435435864196E-3</v>
      </c>
      <c r="F89" s="100">
        <f t="shared" si="6"/>
        <v>5.4763309615124989E-2</v>
      </c>
      <c r="G89" s="101">
        <f t="shared" si="7"/>
        <v>5.4763309615124989E-2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1476</v>
      </c>
      <c r="X89" s="116">
        <v>1557</v>
      </c>
      <c r="Y89" s="116">
        <v>1701</v>
      </c>
      <c r="Z89" s="116">
        <v>1755</v>
      </c>
    </row>
    <row r="90" spans="1:30" ht="15" customHeight="1" x14ac:dyDescent="0.25">
      <c r="A90" s="51" t="s">
        <v>7</v>
      </c>
      <c r="B90" s="51"/>
      <c r="C90" s="61" t="str">
        <f t="shared" si="3"/>
        <v>$6,085.6 mil</v>
      </c>
      <c r="D90" s="100">
        <f t="shared" si="4"/>
        <v>5.3534646802638086E-2</v>
      </c>
      <c r="E90" s="101">
        <f t="shared" si="5"/>
        <v>5.3534646802638086E-2</v>
      </c>
      <c r="F90" s="100">
        <f t="shared" si="6"/>
        <v>0.20316046157165668</v>
      </c>
      <c r="G90" s="101">
        <f t="shared" si="7"/>
        <v>0.20316046157165668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2832</v>
      </c>
      <c r="X90" s="116">
        <v>3061</v>
      </c>
      <c r="Y90" s="116">
        <v>3228</v>
      </c>
      <c r="Z90" s="116">
        <v>3279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44678</v>
      </c>
      <c r="X91" s="116">
        <v>46236</v>
      </c>
      <c r="Y91" s="116">
        <v>47310</v>
      </c>
      <c r="Z91" s="116">
        <v>48205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3812</v>
      </c>
      <c r="X93" s="116">
        <v>4100</v>
      </c>
      <c r="Y93" s="116">
        <v>4415</v>
      </c>
      <c r="Z93" s="116">
        <v>4553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12345</v>
      </c>
      <c r="X94" s="116">
        <v>12786</v>
      </c>
      <c r="Y94" s="116">
        <v>13231</v>
      </c>
      <c r="Z94" s="116">
        <v>13789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1048</v>
      </c>
      <c r="X95" s="116">
        <v>1082</v>
      </c>
      <c r="Y95" s="116">
        <v>1210</v>
      </c>
      <c r="Z95" s="116">
        <v>1260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4205</v>
      </c>
      <c r="X96" s="116">
        <v>4465</v>
      </c>
      <c r="Y96" s="116">
        <v>4780</v>
      </c>
      <c r="Z96" s="116">
        <v>5151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7629</v>
      </c>
      <c r="X97" s="116">
        <v>8117</v>
      </c>
      <c r="Y97" s="116">
        <v>8196</v>
      </c>
      <c r="Z97" s="116">
        <v>8242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3804</v>
      </c>
      <c r="X98" s="116">
        <v>3994</v>
      </c>
      <c r="Y98" s="116">
        <v>4224</v>
      </c>
      <c r="Z98" s="116">
        <v>4253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241</v>
      </c>
      <c r="X99" s="116">
        <v>257</v>
      </c>
      <c r="Y99" s="116">
        <v>275</v>
      </c>
      <c r="Z99" s="116">
        <v>270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1457</v>
      </c>
      <c r="X100" s="116">
        <v>1583</v>
      </c>
      <c r="Y100" s="116">
        <v>1699</v>
      </c>
      <c r="Z100" s="116">
        <v>1765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43481</v>
      </c>
      <c r="X101" s="116">
        <v>44770</v>
      </c>
      <c r="Y101" s="116">
        <v>45969</v>
      </c>
      <c r="Z101" s="116">
        <v>47330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89349</v>
      </c>
      <c r="X104" s="116">
        <v>96674</v>
      </c>
      <c r="Y104" s="116">
        <v>100572</v>
      </c>
      <c r="Z104" s="116">
        <v>103665</v>
      </c>
      <c r="AB104" s="113" t="str">
        <f>TEXT(Z104,"###,###")</f>
        <v>103,665</v>
      </c>
      <c r="AD104" s="134">
        <f>Z104/($Z$4)*100</f>
        <v>76.420936232952457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21976</v>
      </c>
      <c r="X105" s="116">
        <v>21479</v>
      </c>
      <c r="Y105" s="116">
        <v>20880</v>
      </c>
      <c r="Z105" s="116">
        <v>22607</v>
      </c>
      <c r="AB105" s="113" t="str">
        <f>TEXT(Z105,"###,###")</f>
        <v>22,607</v>
      </c>
      <c r="AD105" s="134">
        <f>Z105/($Z$4)*100</f>
        <v>16.665683744931808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111325</v>
      </c>
      <c r="X106" s="124">
        <v>118153</v>
      </c>
      <c r="Y106" s="124">
        <v>121452</v>
      </c>
      <c r="Z106" s="124">
        <v>126272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17390</v>
      </c>
      <c r="X108" s="116">
        <v>19217</v>
      </c>
      <c r="Y108" s="116">
        <v>23052</v>
      </c>
      <c r="Z108" s="116">
        <v>21218</v>
      </c>
      <c r="AB108" s="113" t="str">
        <f>TEXT(Z108,"###,###")</f>
        <v>21,218</v>
      </c>
      <c r="AD108" s="134">
        <f>Z108/($Z$4)*100</f>
        <v>15.641725027644673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16837</v>
      </c>
      <c r="X109" s="116">
        <v>18472</v>
      </c>
      <c r="Y109" s="116">
        <v>18224</v>
      </c>
      <c r="Z109" s="116">
        <v>18160</v>
      </c>
      <c r="AB109" s="113" t="str">
        <f>TEXT(Z109,"###,###")</f>
        <v>18,160</v>
      </c>
      <c r="AD109" s="134">
        <f>Z109/($Z$4)*100</f>
        <v>13.38739402875046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25073</v>
      </c>
      <c r="X110" s="116">
        <v>26538</v>
      </c>
      <c r="Y110" s="116">
        <v>25804</v>
      </c>
      <c r="Z110" s="116">
        <v>29352</v>
      </c>
      <c r="AB110" s="113" t="str">
        <f>TEXT(Z110,"###,###")</f>
        <v>29,352</v>
      </c>
      <c r="AD110" s="134">
        <f>Z110/($Z$4)*100</f>
        <v>21.638039071138959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52025</v>
      </c>
      <c r="X111" s="116">
        <v>53926</v>
      </c>
      <c r="Y111" s="116">
        <v>54372</v>
      </c>
      <c r="Z111" s="116">
        <v>57537</v>
      </c>
      <c r="AB111" s="113" t="str">
        <f>TEXT(Z111,"###,###")</f>
        <v>57,537</v>
      </c>
      <c r="AD111" s="134">
        <f>Z111/($Z$4)*100</f>
        <v>42.415775893844454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121715</v>
      </c>
      <c r="X112" s="116">
        <v>127344</v>
      </c>
      <c r="Y112" s="116">
        <v>130869</v>
      </c>
      <c r="Z112" s="116">
        <v>135648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44.25</v>
      </c>
      <c r="W118" s="135">
        <v>41.16</v>
      </c>
      <c r="X118" s="135">
        <v>40.9</v>
      </c>
      <c r="Y118" s="135">
        <v>40.76</v>
      </c>
      <c r="Z118" s="135">
        <v>40.619999999999997</v>
      </c>
      <c r="AB118" s="113" t="str">
        <f>TEXT(Z118,"##.0")</f>
        <v>40.6</v>
      </c>
    </row>
    <row r="120" spans="19:32" x14ac:dyDescent="0.25">
      <c r="S120" s="105" t="s">
        <v>104</v>
      </c>
      <c r="T120" s="116"/>
      <c r="U120" s="116"/>
      <c r="V120" s="116">
        <v>76736</v>
      </c>
      <c r="W120" s="116">
        <v>76651</v>
      </c>
      <c r="X120" s="116">
        <v>79004</v>
      </c>
      <c r="Y120" s="116">
        <v>80687</v>
      </c>
      <c r="Z120" s="116">
        <v>82197</v>
      </c>
      <c r="AB120" s="113" t="str">
        <f>TEXT(Z120,"###,###")</f>
        <v>82,197</v>
      </c>
    </row>
    <row r="121" spans="19:32" x14ac:dyDescent="0.25">
      <c r="S121" s="105" t="s">
        <v>105</v>
      </c>
      <c r="T121" s="116"/>
      <c r="U121" s="116"/>
      <c r="V121" s="116">
        <v>5494</v>
      </c>
      <c r="W121" s="116">
        <v>5649</v>
      </c>
      <c r="X121" s="116">
        <v>5831</v>
      </c>
      <c r="Y121" s="116">
        <v>5956</v>
      </c>
      <c r="Z121" s="116">
        <v>6239</v>
      </c>
      <c r="AB121" s="113" t="str">
        <f>TEXT(Z121,"###,###")</f>
        <v>6,239</v>
      </c>
    </row>
    <row r="122" spans="19:32" x14ac:dyDescent="0.25">
      <c r="S122" s="105" t="s">
        <v>106</v>
      </c>
      <c r="T122" s="116"/>
      <c r="U122" s="116"/>
      <c r="V122" s="116">
        <v>5578</v>
      </c>
      <c r="W122" s="116">
        <v>5853</v>
      </c>
      <c r="X122" s="116">
        <v>6171</v>
      </c>
      <c r="Y122" s="116">
        <v>6635</v>
      </c>
      <c r="Z122" s="116">
        <v>7095</v>
      </c>
      <c r="AB122" s="113" t="str">
        <f>TEXT(Z122,"###,###")</f>
        <v>7,095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82314</v>
      </c>
      <c r="W124" s="116">
        <v>82504</v>
      </c>
      <c r="X124" s="116">
        <v>85175</v>
      </c>
      <c r="Y124" s="116">
        <v>87322</v>
      </c>
      <c r="Z124" s="116">
        <v>89292</v>
      </c>
      <c r="AB124" s="113" t="str">
        <f>TEXT(Z124,"###,###")</f>
        <v>89,292</v>
      </c>
      <c r="AD124" s="131">
        <f>Z124/$Z$7*100</f>
        <v>93.462287257426368</v>
      </c>
    </row>
    <row r="125" spans="19:32" x14ac:dyDescent="0.25">
      <c r="S125" s="105" t="s">
        <v>108</v>
      </c>
      <c r="T125" s="116"/>
      <c r="U125" s="116"/>
      <c r="V125" s="116">
        <v>11072</v>
      </c>
      <c r="W125" s="116">
        <v>11502</v>
      </c>
      <c r="X125" s="116">
        <v>12002</v>
      </c>
      <c r="Y125" s="116">
        <v>12591</v>
      </c>
      <c r="Z125" s="116">
        <v>13334</v>
      </c>
      <c r="AB125" s="113" t="str">
        <f>TEXT(Z125,"###,###")</f>
        <v>13,334</v>
      </c>
      <c r="AD125" s="131">
        <f>Z125/$Z$7*100</f>
        <v>13.956750193640227</v>
      </c>
    </row>
    <row r="127" spans="19:32" x14ac:dyDescent="0.25">
      <c r="S127" s="105" t="s">
        <v>109</v>
      </c>
      <c r="T127" s="116"/>
      <c r="U127" s="116"/>
      <c r="V127" s="116">
        <v>44540</v>
      </c>
      <c r="W127" s="116">
        <v>44678</v>
      </c>
      <c r="X127" s="116">
        <v>46236</v>
      </c>
      <c r="Y127" s="116">
        <v>47310</v>
      </c>
      <c r="Z127" s="116">
        <v>48211</v>
      </c>
      <c r="AB127" s="113" t="str">
        <f>TEXT(Z127,"###,###")</f>
        <v>48,211</v>
      </c>
      <c r="AD127" s="131">
        <f>Z127/$Z$7*100</f>
        <v>50.462643136762331</v>
      </c>
    </row>
    <row r="128" spans="19:32" x14ac:dyDescent="0.25">
      <c r="S128" s="105" t="s">
        <v>110</v>
      </c>
      <c r="T128" s="116"/>
      <c r="U128" s="116"/>
      <c r="V128" s="116">
        <v>43269</v>
      </c>
      <c r="W128" s="116">
        <v>43481</v>
      </c>
      <c r="X128" s="116">
        <v>44770</v>
      </c>
      <c r="Y128" s="116">
        <v>45969</v>
      </c>
      <c r="Z128" s="116">
        <v>47331</v>
      </c>
      <c r="AB128" s="113" t="str">
        <f>TEXT(Z128,"###,###")</f>
        <v>47,331</v>
      </c>
      <c r="AD128" s="131">
        <f>Z128/$Z$7*100</f>
        <v>49.541543678954966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5F83771-9F3F-4814-A242-E52B0740CD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093C44CE-5ABB-4287-B4C7-A26CAB03DD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BAE8FE53-3160-4689-BFD1-6A7EDC1BFB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5E527F2C-25B5-42CC-BB27-0E290100D3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0C729-4838-4511-ABB7-49F53E8CED26}">
  <sheetPr codeName="Sheet13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Whittlesea</v>
      </c>
      <c r="T1" s="103"/>
      <c r="U1" s="103"/>
      <c r="V1" s="103"/>
      <c r="W1" s="103"/>
      <c r="X1" s="103"/>
      <c r="Y1" s="104" t="str">
        <f>Y3</f>
        <v>8.74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190</v>
      </c>
      <c r="Y3" s="109" t="s">
        <v>277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8.74 Whittlesea,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134580</v>
      </c>
      <c r="W4" s="112">
        <v>140842</v>
      </c>
      <c r="X4" s="112">
        <v>151727</v>
      </c>
      <c r="Y4" s="112">
        <v>159183</v>
      </c>
      <c r="Z4" s="112">
        <v>166603</v>
      </c>
      <c r="AB4" s="113" t="str">
        <f>TEXT(Z4,"###,###")</f>
        <v>166,603</v>
      </c>
      <c r="AD4" s="114">
        <f>Z4/Y4-1</f>
        <v>4.6613017721741645E-2</v>
      </c>
      <c r="AF4" s="114">
        <f>Z4/V4-1</f>
        <v>0.23794768910685105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71301</v>
      </c>
      <c r="W5" s="112">
        <v>74832</v>
      </c>
      <c r="X5" s="112">
        <v>80432</v>
      </c>
      <c r="Y5" s="112">
        <v>84361</v>
      </c>
      <c r="Z5" s="112">
        <v>87710</v>
      </c>
      <c r="AB5" s="113" t="str">
        <f>TEXT(Z5,"###,###")</f>
        <v>87,710</v>
      </c>
      <c r="AD5" s="114">
        <f t="shared" ref="AD5:AD9" si="0">Z5/Y5-1</f>
        <v>3.9698438852076245E-2</v>
      </c>
      <c r="AF5" s="114">
        <f t="shared" ref="AF5:AF9" si="1">Z5/V5-1</f>
        <v>0.23013702472616093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63279</v>
      </c>
      <c r="W6" s="112">
        <v>66009</v>
      </c>
      <c r="X6" s="112">
        <v>71295</v>
      </c>
      <c r="Y6" s="112">
        <v>74822</v>
      </c>
      <c r="Z6" s="112">
        <v>78892</v>
      </c>
      <c r="AB6" s="113" t="str">
        <f>TEXT(Z6,"###,###")</f>
        <v>78,892</v>
      </c>
      <c r="AD6" s="114">
        <f t="shared" si="0"/>
        <v>5.4395765951190889E-2</v>
      </c>
      <c r="AF6" s="114">
        <f t="shared" si="1"/>
        <v>0.24673272333633589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99494</v>
      </c>
      <c r="W7" s="112">
        <v>104342</v>
      </c>
      <c r="X7" s="112">
        <v>109820</v>
      </c>
      <c r="Y7" s="112">
        <v>114201</v>
      </c>
      <c r="Z7" s="112">
        <v>118848</v>
      </c>
      <c r="AB7" s="113" t="str">
        <f>TEXT(Z7,"###,###")</f>
        <v>118,848</v>
      </c>
      <c r="AD7" s="114">
        <f t="shared" si="0"/>
        <v>4.0691412509522573E-2</v>
      </c>
      <c r="AF7" s="114">
        <f t="shared" si="1"/>
        <v>0.1945242929221862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166,603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118,848</v>
      </c>
      <c r="P8" s="71"/>
      <c r="S8" s="111" t="s">
        <v>87</v>
      </c>
      <c r="T8" s="112"/>
      <c r="U8" s="112"/>
      <c r="V8" s="112">
        <v>41904.089999999997</v>
      </c>
      <c r="W8" s="112">
        <v>43259.41</v>
      </c>
      <c r="X8" s="112">
        <v>43437.02</v>
      </c>
      <c r="Y8" s="112">
        <v>44441.26</v>
      </c>
      <c r="Z8" s="112">
        <v>45388</v>
      </c>
      <c r="AB8" s="113" t="str">
        <f>TEXT(Z8,"$###,###")</f>
        <v>$45,388</v>
      </c>
      <c r="AD8" s="114">
        <f t="shared" si="0"/>
        <v>2.1303176372587052E-2</v>
      </c>
      <c r="AF8" s="114">
        <f t="shared" si="1"/>
        <v>8.3140094439468903E-2</v>
      </c>
    </row>
    <row r="9" spans="1:32" x14ac:dyDescent="0.25">
      <c r="A9" s="32" t="s">
        <v>15</v>
      </c>
      <c r="B9" s="75"/>
      <c r="C9" s="76"/>
      <c r="D9" s="77">
        <f>AD104</f>
        <v>79.426540938638553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52.890246365105007</v>
      </c>
      <c r="P9" s="78" t="s">
        <v>88</v>
      </c>
      <c r="S9" s="111" t="s">
        <v>7</v>
      </c>
      <c r="T9" s="112"/>
      <c r="U9" s="112"/>
      <c r="V9" s="112">
        <v>4873361300</v>
      </c>
      <c r="W9" s="112">
        <v>5280299906</v>
      </c>
      <c r="X9" s="112">
        <v>5689844738</v>
      </c>
      <c r="Y9" s="112">
        <v>6157282846</v>
      </c>
      <c r="Z9" s="112">
        <v>6625000288</v>
      </c>
      <c r="AB9" s="113" t="str">
        <f>TEXT(Z9/1000000,"$#,###.0")&amp;" mil"</f>
        <v>$6,625.0 mil</v>
      </c>
      <c r="AD9" s="114">
        <f t="shared" si="0"/>
        <v>7.596166258690662E-2</v>
      </c>
      <c r="AF9" s="114">
        <f t="shared" si="1"/>
        <v>0.35943138219610349</v>
      </c>
    </row>
    <row r="10" spans="1:32" x14ac:dyDescent="0.25">
      <c r="A10" s="32" t="s">
        <v>18</v>
      </c>
      <c r="B10" s="75"/>
      <c r="C10" s="76"/>
      <c r="D10" s="77">
        <f>AD105</f>
        <v>13.91091396913621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47.111436456650516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93.327611739364571</v>
      </c>
      <c r="P11" s="78" t="s">
        <v>88</v>
      </c>
      <c r="S11" s="111" t="s">
        <v>30</v>
      </c>
      <c r="T11" s="116"/>
      <c r="U11" s="116"/>
      <c r="V11" s="116">
        <v>122573</v>
      </c>
      <c r="W11" s="116">
        <v>127724</v>
      </c>
      <c r="X11" s="116">
        <v>137318</v>
      </c>
      <c r="Y11" s="116">
        <v>144013</v>
      </c>
      <c r="Z11" s="116">
        <v>150479</v>
      </c>
    </row>
    <row r="12" spans="1:32" ht="28.5" customHeight="1" x14ac:dyDescent="0.25">
      <c r="A12" s="32" t="s">
        <v>20</v>
      </c>
      <c r="B12" s="76"/>
      <c r="C12" s="76"/>
      <c r="D12" s="77">
        <f>AD108</f>
        <v>14.996128521095059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13.562701938610664</v>
      </c>
      <c r="P12" s="78" t="s">
        <v>88</v>
      </c>
      <c r="S12" s="111" t="s">
        <v>31</v>
      </c>
      <c r="T12" s="116"/>
      <c r="U12" s="116"/>
      <c r="V12" s="116">
        <v>12007</v>
      </c>
      <c r="W12" s="116">
        <v>13118</v>
      </c>
      <c r="X12" s="116">
        <v>14409</v>
      </c>
      <c r="Y12" s="116">
        <v>15170</v>
      </c>
      <c r="Z12" s="116">
        <v>16118</v>
      </c>
    </row>
    <row r="13" spans="1:32" ht="15" customHeight="1" x14ac:dyDescent="0.25">
      <c r="A13" s="32" t="s">
        <v>21</v>
      </c>
      <c r="B13" s="76"/>
      <c r="C13" s="76"/>
      <c r="D13" s="77">
        <f>AD109</f>
        <v>12.205662563099104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39.0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22.306921243915177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16.694152292806059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43.825741433227492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83.305847707193948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533</v>
      </c>
      <c r="Z15" s="116">
        <v>532</v>
      </c>
      <c r="AB15" s="121">
        <f t="shared" ref="AB15:AB34" si="2">IF(Z15="np",0,Z15/$Z$34)</f>
        <v>3.1932198099674076E-3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112</v>
      </c>
      <c r="Z16" s="116">
        <v>120</v>
      </c>
      <c r="AB16" s="121">
        <f t="shared" si="2"/>
        <v>7.2027514510543031E-4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11752</v>
      </c>
      <c r="Z17" s="116">
        <v>11666</v>
      </c>
      <c r="AB17" s="121">
        <f t="shared" si="2"/>
        <v>7.0022748689999581E-2</v>
      </c>
    </row>
    <row r="18" spans="1:28" x14ac:dyDescent="0.25">
      <c r="A18" s="67" t="str">
        <f>$S$1&amp;" ("&amp;$V$2&amp;" to "&amp;$Z$2&amp;")"</f>
        <v>Whittlesea (2014-15 to 2018-19)</v>
      </c>
      <c r="B18" s="67"/>
      <c r="C18" s="67"/>
      <c r="D18" s="67"/>
      <c r="E18" s="67"/>
      <c r="F18" s="67"/>
      <c r="G18" s="67" t="str">
        <f>$S$1&amp;" ("&amp;$V$2&amp;" to "&amp;$Z$2&amp;")"</f>
        <v>Whittlesea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1124</v>
      </c>
      <c r="Z18" s="116">
        <v>1159</v>
      </c>
      <c r="AB18" s="121">
        <f t="shared" si="2"/>
        <v>6.9566574431432805E-3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12801</v>
      </c>
      <c r="Z19" s="116">
        <v>13660</v>
      </c>
      <c r="AB19" s="121">
        <f t="shared" si="2"/>
        <v>8.1991320684501476E-2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7145</v>
      </c>
      <c r="Z20" s="116">
        <v>7070</v>
      </c>
      <c r="AB20" s="121">
        <f t="shared" si="2"/>
        <v>4.2436210632461599E-2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16482</v>
      </c>
      <c r="Z21" s="116">
        <v>16876</v>
      </c>
      <c r="AB21" s="121">
        <f t="shared" si="2"/>
        <v>0.10129469457332702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9905</v>
      </c>
      <c r="Z22" s="116">
        <v>10416</v>
      </c>
      <c r="AB22" s="121">
        <f t="shared" si="2"/>
        <v>6.2519882595151344E-2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8895</v>
      </c>
      <c r="Z23" s="116">
        <v>9524</v>
      </c>
      <c r="AB23" s="121">
        <f t="shared" si="2"/>
        <v>5.7165837349867653E-2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2079</v>
      </c>
      <c r="Z24" s="116">
        <v>2205</v>
      </c>
      <c r="AB24" s="121">
        <f t="shared" si="2"/>
        <v>1.3235055791312282E-2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6618</v>
      </c>
      <c r="Z25" s="116">
        <v>7012</v>
      </c>
      <c r="AB25" s="121">
        <f t="shared" si="2"/>
        <v>4.2088077645660645E-2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2621</v>
      </c>
      <c r="Z26" s="116">
        <v>2633</v>
      </c>
      <c r="AB26" s="121">
        <f t="shared" si="2"/>
        <v>1.5804037142188317E-2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9520</v>
      </c>
      <c r="Z27" s="116">
        <v>9987</v>
      </c>
      <c r="AB27" s="121">
        <f t="shared" si="2"/>
        <v>5.9944898951399435E-2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17288</v>
      </c>
      <c r="Z28" s="116">
        <v>18785</v>
      </c>
      <c r="AB28" s="121">
        <f t="shared" si="2"/>
        <v>0.11275307167337924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7341</v>
      </c>
      <c r="Z29" s="116">
        <v>11478</v>
      </c>
      <c r="AB29" s="121">
        <f t="shared" si="2"/>
        <v>6.8894317629334401E-2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10161</v>
      </c>
      <c r="Z30" s="116">
        <v>7870</v>
      </c>
      <c r="AB30" s="121">
        <f t="shared" si="2"/>
        <v>4.7238044933164469E-2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19469</v>
      </c>
      <c r="Z31" s="116">
        <v>21083</v>
      </c>
      <c r="AB31" s="121">
        <f t="shared" si="2"/>
        <v>0.12654634070214821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2599</v>
      </c>
      <c r="Z32" s="116">
        <v>2739</v>
      </c>
      <c r="AB32" s="121">
        <f t="shared" si="2"/>
        <v>1.6440280187031447E-2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5510</v>
      </c>
      <c r="Z33" s="116">
        <v>5939</v>
      </c>
      <c r="AB33" s="121">
        <f t="shared" si="2"/>
        <v>3.5647617389842921E-2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159183</v>
      </c>
      <c r="Z34" s="124">
        <v>166603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99009</v>
      </c>
      <c r="AB37" s="136">
        <f>Z37/Z40*100</f>
        <v>83.305847707193948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19841</v>
      </c>
      <c r="AB38" s="136">
        <f>Z38/Z40*100</f>
        <v>16.694152292806059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118850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17</v>
      </c>
      <c r="X44" s="116">
        <v>21</v>
      </c>
      <c r="Y44" s="116">
        <v>24</v>
      </c>
      <c r="Z44" s="116">
        <v>18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1063</v>
      </c>
      <c r="X45" s="116">
        <v>1172</v>
      </c>
      <c r="Y45" s="116">
        <v>1300</v>
      </c>
      <c r="Z45" s="116">
        <v>1272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3813</v>
      </c>
      <c r="X46" s="116">
        <v>3956</v>
      </c>
      <c r="Y46" s="116">
        <v>4054</v>
      </c>
      <c r="Z46" s="116">
        <v>4262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6988</v>
      </c>
      <c r="X47" s="116">
        <v>7845</v>
      </c>
      <c r="Y47" s="116">
        <v>8378</v>
      </c>
      <c r="Z47" s="116">
        <v>8775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10473</v>
      </c>
      <c r="X48" s="116">
        <v>11100</v>
      </c>
      <c r="Y48" s="116">
        <v>11409</v>
      </c>
      <c r="Z48" s="116">
        <v>11852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Whittlesea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11635</v>
      </c>
      <c r="X49" s="116">
        <v>12335</v>
      </c>
      <c r="Y49" s="116">
        <v>12646</v>
      </c>
      <c r="Z49" s="116">
        <v>12984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9619</v>
      </c>
      <c r="X50" s="116">
        <v>10830</v>
      </c>
      <c r="Y50" s="116">
        <v>11727</v>
      </c>
      <c r="Z50" s="116">
        <v>12478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8047</v>
      </c>
      <c r="X51" s="116">
        <v>8495</v>
      </c>
      <c r="Y51" s="116">
        <v>8980</v>
      </c>
      <c r="Z51" s="116">
        <v>9404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7022</v>
      </c>
      <c r="X52" s="116">
        <v>7419</v>
      </c>
      <c r="Y52" s="116">
        <v>7801</v>
      </c>
      <c r="Z52" s="116">
        <v>7997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5892</v>
      </c>
      <c r="X53" s="116">
        <v>6200</v>
      </c>
      <c r="Y53" s="116">
        <v>6397</v>
      </c>
      <c r="Z53" s="116">
        <v>6535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4726</v>
      </c>
      <c r="X54" s="116">
        <v>5098</v>
      </c>
      <c r="Y54" s="116">
        <v>5390</v>
      </c>
      <c r="Z54" s="116">
        <v>5543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3390</v>
      </c>
      <c r="X55" s="116">
        <v>3618</v>
      </c>
      <c r="Y55" s="116">
        <v>3741</v>
      </c>
      <c r="Z55" s="116">
        <v>3915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1471</v>
      </c>
      <c r="X56" s="116">
        <v>1570</v>
      </c>
      <c r="Y56" s="116">
        <v>1628</v>
      </c>
      <c r="Z56" s="116">
        <v>1807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414</v>
      </c>
      <c r="X57" s="116">
        <v>493</v>
      </c>
      <c r="Y57" s="116">
        <v>525</v>
      </c>
      <c r="Z57" s="116">
        <v>546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144</v>
      </c>
      <c r="X58" s="116">
        <v>159</v>
      </c>
      <c r="Y58" s="116">
        <v>188</v>
      </c>
      <c r="Z58" s="116">
        <v>208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75</v>
      </c>
      <c r="X59" s="116">
        <v>79</v>
      </c>
      <c r="Y59" s="116">
        <v>67</v>
      </c>
      <c r="Z59" s="116">
        <v>57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41</v>
      </c>
      <c r="X60" s="116">
        <v>42</v>
      </c>
      <c r="Y60" s="116">
        <v>49</v>
      </c>
      <c r="Z60" s="116">
        <v>52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74832</v>
      </c>
      <c r="X61" s="116">
        <v>80432</v>
      </c>
      <c r="Y61" s="116">
        <v>84361</v>
      </c>
      <c r="Z61" s="116">
        <v>87712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16</v>
      </c>
      <c r="X63" s="116">
        <v>6</v>
      </c>
      <c r="Y63" s="116">
        <v>14</v>
      </c>
      <c r="Z63" s="116">
        <v>22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Whittlesea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1374</v>
      </c>
      <c r="X64" s="116">
        <v>1437</v>
      </c>
      <c r="Y64" s="116">
        <v>1482</v>
      </c>
      <c r="Z64" s="116">
        <v>1532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3731</v>
      </c>
      <c r="X65" s="116">
        <v>4033</v>
      </c>
      <c r="Y65" s="116">
        <v>4253</v>
      </c>
      <c r="Z65" s="116">
        <v>4532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7018</v>
      </c>
      <c r="X66" s="116">
        <v>7642</v>
      </c>
      <c r="Y66" s="116">
        <v>7945</v>
      </c>
      <c r="Z66" s="116">
        <v>8243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9476</v>
      </c>
      <c r="X67" s="116">
        <v>10174</v>
      </c>
      <c r="Y67" s="116">
        <v>10497</v>
      </c>
      <c r="Z67" s="116">
        <v>10922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9679</v>
      </c>
      <c r="X68" s="116">
        <v>10416</v>
      </c>
      <c r="Y68" s="116">
        <v>10926</v>
      </c>
      <c r="Z68" s="116">
        <v>11578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7563</v>
      </c>
      <c r="X69" s="116">
        <v>8581</v>
      </c>
      <c r="Y69" s="116">
        <v>9206</v>
      </c>
      <c r="Z69" s="116">
        <v>10065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6921</v>
      </c>
      <c r="X70" s="116">
        <v>7311</v>
      </c>
      <c r="Y70" s="116">
        <v>7559</v>
      </c>
      <c r="Z70" s="116">
        <v>7964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6450</v>
      </c>
      <c r="X71" s="116">
        <v>6846</v>
      </c>
      <c r="Y71" s="116">
        <v>7247</v>
      </c>
      <c r="Z71" s="116">
        <v>7626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5429</v>
      </c>
      <c r="X72" s="116">
        <v>5850</v>
      </c>
      <c r="Y72" s="116">
        <v>5973</v>
      </c>
      <c r="Z72" s="116">
        <v>6192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4262</v>
      </c>
      <c r="X73" s="116">
        <v>4584</v>
      </c>
      <c r="Y73" s="116">
        <v>4975</v>
      </c>
      <c r="Z73" s="116">
        <v>4991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2613</v>
      </c>
      <c r="X74" s="116">
        <v>2835</v>
      </c>
      <c r="Y74" s="116">
        <v>2960</v>
      </c>
      <c r="Z74" s="116">
        <v>3249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944</v>
      </c>
      <c r="X75" s="116">
        <v>1034</v>
      </c>
      <c r="Y75" s="116">
        <v>1154</v>
      </c>
      <c r="Z75" s="116">
        <v>1279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272</v>
      </c>
      <c r="X76" s="116">
        <v>274</v>
      </c>
      <c r="Y76" s="116">
        <v>322</v>
      </c>
      <c r="Z76" s="116">
        <v>386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130</v>
      </c>
      <c r="X77" s="116">
        <v>132</v>
      </c>
      <c r="Y77" s="116">
        <v>130</v>
      </c>
      <c r="Z77" s="116">
        <v>137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88</v>
      </c>
      <c r="X78" s="116">
        <v>84</v>
      </c>
      <c r="Y78" s="116">
        <v>89</v>
      </c>
      <c r="Z78" s="116">
        <v>87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45</v>
      </c>
      <c r="X79" s="116">
        <v>54</v>
      </c>
      <c r="Y79" s="116">
        <v>72</v>
      </c>
      <c r="Z79" s="116">
        <v>74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66009</v>
      </c>
      <c r="X80" s="116">
        <v>71295</v>
      </c>
      <c r="Y80" s="116">
        <v>74822</v>
      </c>
      <c r="Z80" s="116">
        <v>78892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Whittlesea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6112</v>
      </c>
      <c r="X83" s="116">
        <v>6620</v>
      </c>
      <c r="Y83" s="116">
        <v>6984</v>
      </c>
      <c r="Z83" s="116">
        <v>7172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6389</v>
      </c>
      <c r="X84" s="116">
        <v>6993</v>
      </c>
      <c r="Y84" s="116">
        <v>7404</v>
      </c>
      <c r="Z84" s="116">
        <v>7941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166,603</v>
      </c>
      <c r="D85" s="100">
        <f t="shared" ref="D85:D90" si="4">AD4</f>
        <v>4.6613017721741645E-2</v>
      </c>
      <c r="E85" s="101">
        <f t="shared" ref="E85:E90" si="5">AD4</f>
        <v>4.6613017721741645E-2</v>
      </c>
      <c r="F85" s="100">
        <f t="shared" ref="F85:F90" si="6">AF4</f>
        <v>0.23794768910685105</v>
      </c>
      <c r="G85" s="101">
        <f t="shared" ref="G85:G90" si="7">AF4</f>
        <v>0.23794768910685105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10331</v>
      </c>
      <c r="X85" s="116">
        <v>10856</v>
      </c>
      <c r="Y85" s="116">
        <v>11378</v>
      </c>
      <c r="Z85" s="116">
        <v>11662</v>
      </c>
    </row>
    <row r="86" spans="1:30" ht="15" customHeight="1" x14ac:dyDescent="0.25">
      <c r="A86" s="102" t="s">
        <v>4</v>
      </c>
      <c r="B86" s="51"/>
      <c r="C86" s="61" t="str">
        <f t="shared" si="3"/>
        <v>87,710</v>
      </c>
      <c r="D86" s="100">
        <f t="shared" si="4"/>
        <v>3.9698438852076245E-2</v>
      </c>
      <c r="E86" s="101">
        <f t="shared" si="5"/>
        <v>3.9698438852076245E-2</v>
      </c>
      <c r="F86" s="100">
        <f t="shared" si="6"/>
        <v>0.23013702472616093</v>
      </c>
      <c r="G86" s="101">
        <f t="shared" si="7"/>
        <v>0.23013702472616093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2808</v>
      </c>
      <c r="X86" s="116">
        <v>3120</v>
      </c>
      <c r="Y86" s="116">
        <v>3312</v>
      </c>
      <c r="Z86" s="116">
        <v>3542</v>
      </c>
    </row>
    <row r="87" spans="1:30" ht="15" customHeight="1" x14ac:dyDescent="0.25">
      <c r="A87" s="102" t="s">
        <v>5</v>
      </c>
      <c r="B87" s="51"/>
      <c r="C87" s="61" t="str">
        <f t="shared" si="3"/>
        <v>78,892</v>
      </c>
      <c r="D87" s="100">
        <f t="shared" si="4"/>
        <v>5.4395765951190889E-2</v>
      </c>
      <c r="E87" s="101">
        <f t="shared" si="5"/>
        <v>5.4395765951190889E-2</v>
      </c>
      <c r="F87" s="100">
        <f t="shared" si="6"/>
        <v>0.24673272333633589</v>
      </c>
      <c r="G87" s="101">
        <f t="shared" si="7"/>
        <v>0.24673272333633589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3328</v>
      </c>
      <c r="X87" s="116">
        <v>3505</v>
      </c>
      <c r="Y87" s="116">
        <v>3575</v>
      </c>
      <c r="Z87" s="116">
        <v>3675</v>
      </c>
    </row>
    <row r="88" spans="1:30" ht="15" customHeight="1" x14ac:dyDescent="0.25">
      <c r="A88" s="51" t="s">
        <v>6</v>
      </c>
      <c r="B88" s="51"/>
      <c r="C88" s="61" t="str">
        <f t="shared" si="3"/>
        <v>118,848</v>
      </c>
      <c r="D88" s="100">
        <f t="shared" si="4"/>
        <v>4.0691412509522573E-2</v>
      </c>
      <c r="E88" s="101">
        <f t="shared" si="5"/>
        <v>4.0691412509522573E-2</v>
      </c>
      <c r="F88" s="100">
        <f t="shared" si="6"/>
        <v>0.1945242929221862</v>
      </c>
      <c r="G88" s="101">
        <f t="shared" si="7"/>
        <v>0.1945242929221862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3344</v>
      </c>
      <c r="X88" s="116">
        <v>3466</v>
      </c>
      <c r="Y88" s="116">
        <v>3677</v>
      </c>
      <c r="Z88" s="116">
        <v>3839</v>
      </c>
    </row>
    <row r="89" spans="1:30" ht="15" customHeight="1" x14ac:dyDescent="0.25">
      <c r="A89" s="51" t="s">
        <v>102</v>
      </c>
      <c r="B89" s="51"/>
      <c r="C89" s="61" t="str">
        <f t="shared" si="3"/>
        <v>$45,388</v>
      </c>
      <c r="D89" s="100">
        <f t="shared" si="4"/>
        <v>2.1303176372587052E-2</v>
      </c>
      <c r="E89" s="101">
        <f t="shared" si="5"/>
        <v>2.1303176372587052E-2</v>
      </c>
      <c r="F89" s="100">
        <f t="shared" si="6"/>
        <v>8.3140094439468903E-2</v>
      </c>
      <c r="G89" s="101">
        <f t="shared" si="7"/>
        <v>8.3140094439468903E-2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5762</v>
      </c>
      <c r="X89" s="116">
        <v>6074</v>
      </c>
      <c r="Y89" s="116">
        <v>6313</v>
      </c>
      <c r="Z89" s="116">
        <v>6551</v>
      </c>
    </row>
    <row r="90" spans="1:30" ht="15" customHeight="1" x14ac:dyDescent="0.25">
      <c r="A90" s="51" t="s">
        <v>7</v>
      </c>
      <c r="B90" s="51"/>
      <c r="C90" s="61" t="str">
        <f t="shared" si="3"/>
        <v>$6,625.0 mil</v>
      </c>
      <c r="D90" s="100">
        <f t="shared" si="4"/>
        <v>7.596166258690662E-2</v>
      </c>
      <c r="E90" s="101">
        <f t="shared" si="5"/>
        <v>7.596166258690662E-2</v>
      </c>
      <c r="F90" s="100">
        <f t="shared" si="6"/>
        <v>0.35943138219610349</v>
      </c>
      <c r="G90" s="101">
        <f t="shared" si="7"/>
        <v>0.35943138219610349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6552</v>
      </c>
      <c r="X90" s="116">
        <v>6901</v>
      </c>
      <c r="Y90" s="116">
        <v>7328</v>
      </c>
      <c r="Z90" s="116">
        <v>7674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55428</v>
      </c>
      <c r="X91" s="116">
        <v>58313</v>
      </c>
      <c r="Y91" s="116">
        <v>60497</v>
      </c>
      <c r="Z91" s="116">
        <v>62859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4008</v>
      </c>
      <c r="X93" s="116">
        <v>4448</v>
      </c>
      <c r="Y93" s="116">
        <v>4779</v>
      </c>
      <c r="Z93" s="116">
        <v>5048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8481</v>
      </c>
      <c r="X94" s="116">
        <v>9088</v>
      </c>
      <c r="Y94" s="116">
        <v>9824</v>
      </c>
      <c r="Z94" s="116">
        <v>10481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1720</v>
      </c>
      <c r="X95" s="116">
        <v>1806</v>
      </c>
      <c r="Y95" s="116">
        <v>1910</v>
      </c>
      <c r="Z95" s="116">
        <v>1959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6974</v>
      </c>
      <c r="X96" s="116">
        <v>7751</v>
      </c>
      <c r="Y96" s="116">
        <v>8445</v>
      </c>
      <c r="Z96" s="116">
        <v>9170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9756</v>
      </c>
      <c r="X97" s="116">
        <v>10393</v>
      </c>
      <c r="Y97" s="116">
        <v>10574</v>
      </c>
      <c r="Z97" s="116">
        <v>10803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5877</v>
      </c>
      <c r="X98" s="116">
        <v>6159</v>
      </c>
      <c r="Y98" s="116">
        <v>6333</v>
      </c>
      <c r="Z98" s="116">
        <v>6459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596</v>
      </c>
      <c r="X99" s="116">
        <v>652</v>
      </c>
      <c r="Y99" s="116">
        <v>720</v>
      </c>
      <c r="Z99" s="116">
        <v>765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3322</v>
      </c>
      <c r="X100" s="116">
        <v>3508</v>
      </c>
      <c r="Y100" s="116">
        <v>3837</v>
      </c>
      <c r="Z100" s="116">
        <v>4140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48913</v>
      </c>
      <c r="X101" s="116">
        <v>51507</v>
      </c>
      <c r="Y101" s="116">
        <v>53704</v>
      </c>
      <c r="Z101" s="116">
        <v>55988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107913</v>
      </c>
      <c r="X104" s="116">
        <v>119365</v>
      </c>
      <c r="Y104" s="116">
        <v>126632</v>
      </c>
      <c r="Z104" s="116">
        <v>132327</v>
      </c>
      <c r="AB104" s="113" t="str">
        <f>TEXT(Z104,"###,###")</f>
        <v>132,327</v>
      </c>
      <c r="AD104" s="134">
        <f>Z104/($Z$4)*100</f>
        <v>79.426540938638553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20355</v>
      </c>
      <c r="X105" s="116">
        <v>21224</v>
      </c>
      <c r="Y105" s="116">
        <v>21219</v>
      </c>
      <c r="Z105" s="116">
        <v>23176</v>
      </c>
      <c r="AB105" s="113" t="str">
        <f>TEXT(Z105,"###,###")</f>
        <v>23,176</v>
      </c>
      <c r="AD105" s="134">
        <f>Z105/($Z$4)*100</f>
        <v>13.91091396913621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128268</v>
      </c>
      <c r="X106" s="124">
        <v>140589</v>
      </c>
      <c r="Y106" s="124">
        <v>147851</v>
      </c>
      <c r="Z106" s="124">
        <v>155503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18506</v>
      </c>
      <c r="X108" s="116">
        <v>21188</v>
      </c>
      <c r="Y108" s="116">
        <v>26483</v>
      </c>
      <c r="Z108" s="116">
        <v>24984</v>
      </c>
      <c r="AB108" s="113" t="str">
        <f>TEXT(Z108,"###,###")</f>
        <v>24,984</v>
      </c>
      <c r="AD108" s="134">
        <f>Z108/($Z$4)*100</f>
        <v>14.996128521095059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18599</v>
      </c>
      <c r="X109" s="116">
        <v>20605</v>
      </c>
      <c r="Y109" s="116">
        <v>20686</v>
      </c>
      <c r="Z109" s="116">
        <v>20335</v>
      </c>
      <c r="AB109" s="113" t="str">
        <f>TEXT(Z109,"###,###")</f>
        <v>20,335</v>
      </c>
      <c r="AD109" s="134">
        <f>Z109/($Z$4)*100</f>
        <v>12.205662563099104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31388</v>
      </c>
      <c r="X110" s="116">
        <v>33660</v>
      </c>
      <c r="Y110" s="116">
        <v>33475</v>
      </c>
      <c r="Z110" s="116">
        <v>37164</v>
      </c>
      <c r="AB110" s="113" t="str">
        <f>TEXT(Z110,"###,###")</f>
        <v>37,164</v>
      </c>
      <c r="AD110" s="134">
        <f>Z110/($Z$4)*100</f>
        <v>22.306921243915177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59775</v>
      </c>
      <c r="X111" s="116">
        <v>65136</v>
      </c>
      <c r="Y111" s="116">
        <v>67207</v>
      </c>
      <c r="Z111" s="116">
        <v>73015</v>
      </c>
      <c r="AB111" s="113" t="str">
        <f>TEXT(Z111,"###,###")</f>
        <v>73,015</v>
      </c>
      <c r="AD111" s="134">
        <f>Z111/($Z$4)*100</f>
        <v>43.825741433227492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140842</v>
      </c>
      <c r="X112" s="116">
        <v>151727</v>
      </c>
      <c r="Y112" s="116">
        <v>159183</v>
      </c>
      <c r="Z112" s="116">
        <v>166601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35.799999999999997</v>
      </c>
      <c r="W118" s="135">
        <v>37.83</v>
      </c>
      <c r="X118" s="135">
        <v>38.880000000000003</v>
      </c>
      <c r="Y118" s="135">
        <v>38.979999999999997</v>
      </c>
      <c r="Z118" s="135">
        <v>39</v>
      </c>
      <c r="AB118" s="113" t="str">
        <f>TEXT(Z118,"##.0")</f>
        <v>39.0</v>
      </c>
    </row>
    <row r="120" spans="19:32" x14ac:dyDescent="0.25">
      <c r="S120" s="105" t="s">
        <v>104</v>
      </c>
      <c r="T120" s="116"/>
      <c r="U120" s="116"/>
      <c r="V120" s="116">
        <v>87487</v>
      </c>
      <c r="W120" s="116">
        <v>91224</v>
      </c>
      <c r="X120" s="116">
        <v>95411</v>
      </c>
      <c r="Y120" s="116">
        <v>99031</v>
      </c>
      <c r="Z120" s="116">
        <v>102732</v>
      </c>
      <c r="AB120" s="113" t="str">
        <f>TEXT(Z120,"###,###")</f>
        <v>102,732</v>
      </c>
    </row>
    <row r="121" spans="19:32" x14ac:dyDescent="0.25">
      <c r="S121" s="105" t="s">
        <v>105</v>
      </c>
      <c r="T121" s="116"/>
      <c r="U121" s="116"/>
      <c r="V121" s="116">
        <v>6546</v>
      </c>
      <c r="W121" s="116">
        <v>6954</v>
      </c>
      <c r="X121" s="116">
        <v>7273</v>
      </c>
      <c r="Y121" s="116">
        <v>7559</v>
      </c>
      <c r="Z121" s="116">
        <v>7933</v>
      </c>
      <c r="AB121" s="113" t="str">
        <f>TEXT(Z121,"###,###")</f>
        <v>7,933</v>
      </c>
    </row>
    <row r="122" spans="19:32" x14ac:dyDescent="0.25">
      <c r="S122" s="105" t="s">
        <v>106</v>
      </c>
      <c r="T122" s="116"/>
      <c r="U122" s="116"/>
      <c r="V122" s="116">
        <v>5463</v>
      </c>
      <c r="W122" s="116">
        <v>6167</v>
      </c>
      <c r="X122" s="116">
        <v>7136</v>
      </c>
      <c r="Y122" s="116">
        <v>7610</v>
      </c>
      <c r="Z122" s="116">
        <v>8186</v>
      </c>
      <c r="AB122" s="113" t="str">
        <f>TEXT(Z122,"###,###")</f>
        <v>8,186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92950</v>
      </c>
      <c r="W124" s="116">
        <v>97391</v>
      </c>
      <c r="X124" s="116">
        <v>102547</v>
      </c>
      <c r="Y124" s="116">
        <v>106641</v>
      </c>
      <c r="Z124" s="116">
        <v>110918</v>
      </c>
      <c r="AB124" s="113" t="str">
        <f>TEXT(Z124,"###,###")</f>
        <v>110,918</v>
      </c>
      <c r="AD124" s="131">
        <f>Z124/$Z$7*100</f>
        <v>93.327611739364571</v>
      </c>
    </row>
    <row r="125" spans="19:32" x14ac:dyDescent="0.25">
      <c r="S125" s="105" t="s">
        <v>108</v>
      </c>
      <c r="T125" s="116"/>
      <c r="U125" s="116"/>
      <c r="V125" s="116">
        <v>12009</v>
      </c>
      <c r="W125" s="116">
        <v>13121</v>
      </c>
      <c r="X125" s="116">
        <v>14409</v>
      </c>
      <c r="Y125" s="116">
        <v>15169</v>
      </c>
      <c r="Z125" s="116">
        <v>16119</v>
      </c>
      <c r="AB125" s="113" t="str">
        <f>TEXT(Z125,"###,###")</f>
        <v>16,119</v>
      </c>
      <c r="AD125" s="131">
        <f>Z125/$Z$7*100</f>
        <v>13.562701938610664</v>
      </c>
    </row>
    <row r="127" spans="19:32" x14ac:dyDescent="0.25">
      <c r="S127" s="105" t="s">
        <v>109</v>
      </c>
      <c r="T127" s="116"/>
      <c r="U127" s="116"/>
      <c r="V127" s="116">
        <v>52851</v>
      </c>
      <c r="W127" s="116">
        <v>55428</v>
      </c>
      <c r="X127" s="116">
        <v>58313</v>
      </c>
      <c r="Y127" s="116">
        <v>60497</v>
      </c>
      <c r="Z127" s="116">
        <v>62859</v>
      </c>
      <c r="AB127" s="113" t="str">
        <f>TEXT(Z127,"###,###")</f>
        <v>62,859</v>
      </c>
      <c r="AD127" s="131">
        <f>Z127/$Z$7*100</f>
        <v>52.890246365105007</v>
      </c>
    </row>
    <row r="128" spans="19:32" x14ac:dyDescent="0.25">
      <c r="S128" s="105" t="s">
        <v>110</v>
      </c>
      <c r="T128" s="116"/>
      <c r="U128" s="116"/>
      <c r="V128" s="116">
        <v>46643</v>
      </c>
      <c r="W128" s="116">
        <v>48913</v>
      </c>
      <c r="X128" s="116">
        <v>51507</v>
      </c>
      <c r="Y128" s="116">
        <v>53704</v>
      </c>
      <c r="Z128" s="116">
        <v>55991</v>
      </c>
      <c r="AB128" s="113" t="str">
        <f>TEXT(Z128,"###,###")</f>
        <v>55,991</v>
      </c>
      <c r="AD128" s="131">
        <f>Z128/$Z$7*100</f>
        <v>47.111436456650516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BBC288F-289F-4F7F-B708-CB28F8A2BF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BA625E10-242E-4E13-AB7B-B4029FF2E8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19353BC9-C7F6-4723-BCF9-DFC777415F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A14B213B-B4E3-44ED-B76D-22AEFE4691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83F31-03C7-4C72-AA06-F3D194AB3523}">
  <sheetPr codeName="Sheet13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Wodonga</v>
      </c>
      <c r="T1" s="103"/>
      <c r="U1" s="103"/>
      <c r="V1" s="103"/>
      <c r="W1" s="103"/>
      <c r="X1" s="103"/>
      <c r="Y1" s="104" t="str">
        <f>Y3</f>
        <v>8.75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191</v>
      </c>
      <c r="Y3" s="109" t="s">
        <v>278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8.75 Wodonga,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29561</v>
      </c>
      <c r="W4" s="112">
        <v>29682</v>
      </c>
      <c r="X4" s="112">
        <v>30844</v>
      </c>
      <c r="Y4" s="112">
        <v>32190</v>
      </c>
      <c r="Z4" s="112">
        <v>32735</v>
      </c>
      <c r="AB4" s="113" t="str">
        <f>TEXT(Z4,"###,###")</f>
        <v>32,735</v>
      </c>
      <c r="AD4" s="114">
        <f>Z4/Y4-1</f>
        <v>1.6930723827275562E-2</v>
      </c>
      <c r="AF4" s="114">
        <f>Z4/V4-1</f>
        <v>0.10737119853861499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15283</v>
      </c>
      <c r="W5" s="112">
        <v>15151</v>
      </c>
      <c r="X5" s="112">
        <v>15621</v>
      </c>
      <c r="Y5" s="112">
        <v>16437</v>
      </c>
      <c r="Z5" s="112">
        <v>16411</v>
      </c>
      <c r="AB5" s="113" t="str">
        <f>TEXT(Z5,"###,###")</f>
        <v>16,411</v>
      </c>
      <c r="AD5" s="114">
        <f t="shared" ref="AD5:AD9" si="0">Z5/Y5-1</f>
        <v>-1.5817971649327855E-3</v>
      </c>
      <c r="AF5" s="114">
        <f t="shared" ref="AF5:AF9" si="1">Z5/V5-1</f>
        <v>7.3807498527775905E-2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14278</v>
      </c>
      <c r="W6" s="112">
        <v>14531</v>
      </c>
      <c r="X6" s="112">
        <v>15223</v>
      </c>
      <c r="Y6" s="112">
        <v>15753</v>
      </c>
      <c r="Z6" s="112">
        <v>16324</v>
      </c>
      <c r="AB6" s="113" t="str">
        <f>TEXT(Z6,"###,###")</f>
        <v>16,324</v>
      </c>
      <c r="AD6" s="114">
        <f t="shared" si="0"/>
        <v>3.6247064051291744E-2</v>
      </c>
      <c r="AF6" s="114">
        <f t="shared" si="1"/>
        <v>0.14329738058551622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21024</v>
      </c>
      <c r="W7" s="112">
        <v>21279</v>
      </c>
      <c r="X7" s="112">
        <v>21867</v>
      </c>
      <c r="Y7" s="112">
        <v>22654</v>
      </c>
      <c r="Z7" s="112">
        <v>22978</v>
      </c>
      <c r="AB7" s="113" t="str">
        <f>TEXT(Z7,"###,###")</f>
        <v>22,978</v>
      </c>
      <c r="AD7" s="114">
        <f t="shared" si="0"/>
        <v>1.4302110002648583E-2</v>
      </c>
      <c r="AF7" s="114">
        <f t="shared" si="1"/>
        <v>9.2941400304414001E-2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32,735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22,978</v>
      </c>
      <c r="P8" s="71"/>
      <c r="S8" s="111" t="s">
        <v>87</v>
      </c>
      <c r="T8" s="112"/>
      <c r="U8" s="112"/>
      <c r="V8" s="112">
        <v>39997</v>
      </c>
      <c r="W8" s="112">
        <v>40669.5</v>
      </c>
      <c r="X8" s="112">
        <v>40485</v>
      </c>
      <c r="Y8" s="112">
        <v>42071.02</v>
      </c>
      <c r="Z8" s="112">
        <v>43434</v>
      </c>
      <c r="AB8" s="113" t="str">
        <f>TEXT(Z8,"$###,###")</f>
        <v>$43,434</v>
      </c>
      <c r="AD8" s="114">
        <f t="shared" si="0"/>
        <v>3.2397122770020825E-2</v>
      </c>
      <c r="AF8" s="114">
        <f t="shared" si="1"/>
        <v>8.5931444858364348E-2</v>
      </c>
    </row>
    <row r="9" spans="1:32" x14ac:dyDescent="0.25">
      <c r="A9" s="32" t="s">
        <v>15</v>
      </c>
      <c r="B9" s="75"/>
      <c r="C9" s="76"/>
      <c r="D9" s="77">
        <f>AD104</f>
        <v>74.000305483427525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51.719035599268871</v>
      </c>
      <c r="P9" s="78" t="s">
        <v>88</v>
      </c>
      <c r="S9" s="111" t="s">
        <v>7</v>
      </c>
      <c r="T9" s="112"/>
      <c r="U9" s="112"/>
      <c r="V9" s="112">
        <v>1037076049</v>
      </c>
      <c r="W9" s="112">
        <v>1072882611</v>
      </c>
      <c r="X9" s="112">
        <v>1115415673</v>
      </c>
      <c r="Y9" s="112">
        <v>1190479813</v>
      </c>
      <c r="Z9" s="112">
        <v>1255116566</v>
      </c>
      <c r="AB9" s="113" t="str">
        <f>TEXT(Z9/1000000,"$#,###.0")&amp;" mil"</f>
        <v>$1,255.1 mil</v>
      </c>
      <c r="AD9" s="114">
        <f t="shared" si="0"/>
        <v>5.4294707305549306E-2</v>
      </c>
      <c r="AF9" s="114">
        <f t="shared" si="1"/>
        <v>0.2102454465226975</v>
      </c>
    </row>
    <row r="10" spans="1:32" x14ac:dyDescent="0.25">
      <c r="A10" s="32" t="s">
        <v>18</v>
      </c>
      <c r="B10" s="75"/>
      <c r="C10" s="76"/>
      <c r="D10" s="77">
        <f>AD105</f>
        <v>19.929738811669466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48.272260423013321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94.133519018191308</v>
      </c>
      <c r="P11" s="78" t="s">
        <v>88</v>
      </c>
      <c r="S11" s="111" t="s">
        <v>30</v>
      </c>
      <c r="T11" s="116"/>
      <c r="U11" s="116"/>
      <c r="V11" s="116">
        <v>27056</v>
      </c>
      <c r="W11" s="116">
        <v>27148</v>
      </c>
      <c r="X11" s="116">
        <v>28216</v>
      </c>
      <c r="Y11" s="116">
        <v>29479</v>
      </c>
      <c r="Z11" s="116">
        <v>30057</v>
      </c>
    </row>
    <row r="12" spans="1:32" ht="28.5" customHeight="1" x14ac:dyDescent="0.25">
      <c r="A12" s="32" t="s">
        <v>20</v>
      </c>
      <c r="B12" s="76"/>
      <c r="C12" s="76"/>
      <c r="D12" s="77">
        <f>AD108</f>
        <v>12.95249732702001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11.637218208721386</v>
      </c>
      <c r="P12" s="78" t="s">
        <v>88</v>
      </c>
      <c r="S12" s="111" t="s">
        <v>31</v>
      </c>
      <c r="T12" s="116"/>
      <c r="U12" s="116"/>
      <c r="V12" s="116">
        <v>2507</v>
      </c>
      <c r="W12" s="116">
        <v>2536</v>
      </c>
      <c r="X12" s="116">
        <v>2628</v>
      </c>
      <c r="Y12" s="116">
        <v>2712</v>
      </c>
      <c r="Z12" s="116">
        <v>2675</v>
      </c>
    </row>
    <row r="13" spans="1:32" ht="15" customHeight="1" x14ac:dyDescent="0.25">
      <c r="A13" s="32" t="s">
        <v>21</v>
      </c>
      <c r="B13" s="76"/>
      <c r="C13" s="76"/>
      <c r="D13" s="77">
        <f>AD109</f>
        <v>14.68153352680617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40.6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21.328852909729648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17.79044965829452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44.979379868642127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82.20955034170548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522</v>
      </c>
      <c r="Z15" s="116">
        <v>492</v>
      </c>
      <c r="AB15" s="121">
        <f t="shared" ref="AB15:AB34" si="2">IF(Z15="np",0,Z15/$Z$34)</f>
        <v>1.5029784634183595E-2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80</v>
      </c>
      <c r="Z16" s="116">
        <v>98</v>
      </c>
      <c r="AB16" s="121">
        <f t="shared" si="2"/>
        <v>2.993737589735757E-3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2624</v>
      </c>
      <c r="Z17" s="116">
        <v>2573</v>
      </c>
      <c r="AB17" s="121">
        <f t="shared" si="2"/>
        <v>7.8600885901939824E-2</v>
      </c>
    </row>
    <row r="18" spans="1:28" x14ac:dyDescent="0.25">
      <c r="A18" s="67" t="str">
        <f>$S$1&amp;" ("&amp;$V$2&amp;" to "&amp;$Z$2&amp;")"</f>
        <v>Wodonga (2014-15 to 2018-19)</v>
      </c>
      <c r="B18" s="67"/>
      <c r="C18" s="67"/>
      <c r="D18" s="67"/>
      <c r="E18" s="67"/>
      <c r="F18" s="67"/>
      <c r="G18" s="67" t="str">
        <f>$S$1&amp;" ("&amp;$V$2&amp;" to "&amp;$Z$2&amp;")"</f>
        <v>Wodonga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254</v>
      </c>
      <c r="Z18" s="116">
        <v>259</v>
      </c>
      <c r="AB18" s="121">
        <f t="shared" si="2"/>
        <v>7.9120207728730716E-3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2421</v>
      </c>
      <c r="Z19" s="116">
        <v>2513</v>
      </c>
      <c r="AB19" s="121">
        <f t="shared" si="2"/>
        <v>7.6767985336795477E-2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915</v>
      </c>
      <c r="Z20" s="116">
        <v>962</v>
      </c>
      <c r="AB20" s="121">
        <f t="shared" si="2"/>
        <v>2.9387505727814265E-2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3500</v>
      </c>
      <c r="Z21" s="116">
        <v>3541</v>
      </c>
      <c r="AB21" s="121">
        <f t="shared" si="2"/>
        <v>0.10817168168626852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2565</v>
      </c>
      <c r="Z22" s="116">
        <v>2467</v>
      </c>
      <c r="AB22" s="121">
        <f t="shared" si="2"/>
        <v>7.5362761570184816E-2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1427</v>
      </c>
      <c r="Z23" s="116">
        <v>1433</v>
      </c>
      <c r="AB23" s="121">
        <f t="shared" si="2"/>
        <v>4.3775775164197339E-2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187</v>
      </c>
      <c r="Z24" s="116">
        <v>184</v>
      </c>
      <c r="AB24" s="121">
        <f t="shared" si="2"/>
        <v>5.6208950664426455E-3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1199</v>
      </c>
      <c r="Z25" s="116">
        <v>1168</v>
      </c>
      <c r="AB25" s="121">
        <f t="shared" si="2"/>
        <v>3.5680464334809835E-2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453</v>
      </c>
      <c r="Z26" s="116">
        <v>427</v>
      </c>
      <c r="AB26" s="121">
        <f t="shared" si="2"/>
        <v>1.3044142355277226E-2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1485</v>
      </c>
      <c r="Z27" s="116">
        <v>1509</v>
      </c>
      <c r="AB27" s="121">
        <f t="shared" si="2"/>
        <v>4.6097449213380173E-2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2247</v>
      </c>
      <c r="Z28" s="116">
        <v>2245</v>
      </c>
      <c r="AB28" s="121">
        <f t="shared" si="2"/>
        <v>6.8581029479150762E-2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2628</v>
      </c>
      <c r="Z29" s="116">
        <v>3314</v>
      </c>
      <c r="AB29" s="121">
        <f t="shared" si="2"/>
        <v>0.10123720788147243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2481</v>
      </c>
      <c r="Z30" s="116">
        <v>2076</v>
      </c>
      <c r="AB30" s="121">
        <f t="shared" si="2"/>
        <v>6.3418359553994191E-2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4270</v>
      </c>
      <c r="Z31" s="116">
        <v>4668</v>
      </c>
      <c r="AB31" s="121">
        <f t="shared" si="2"/>
        <v>0.14259966396822973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478</v>
      </c>
      <c r="Z32" s="116">
        <v>506</v>
      </c>
      <c r="AB32" s="121">
        <f t="shared" si="2"/>
        <v>1.5457461432717276E-2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1110</v>
      </c>
      <c r="Z33" s="116">
        <v>1093</v>
      </c>
      <c r="AB33" s="121">
        <f t="shared" si="2"/>
        <v>3.3389338628379409E-2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32190</v>
      </c>
      <c r="Z34" s="124">
        <v>32735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18886</v>
      </c>
      <c r="AB37" s="136">
        <f>Z37/Z40*100</f>
        <v>82.20955034170548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4087</v>
      </c>
      <c r="AB38" s="136">
        <f>Z38/Z40*100</f>
        <v>17.79044965829452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22973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11</v>
      </c>
      <c r="X44" s="116">
        <v>10</v>
      </c>
      <c r="Y44" s="116">
        <v>11</v>
      </c>
      <c r="Z44" s="116">
        <v>12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372</v>
      </c>
      <c r="X45" s="116">
        <v>453</v>
      </c>
      <c r="Y45" s="116">
        <v>473</v>
      </c>
      <c r="Z45" s="116">
        <v>443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1044</v>
      </c>
      <c r="X46" s="116">
        <v>1028</v>
      </c>
      <c r="Y46" s="116">
        <v>1132</v>
      </c>
      <c r="Z46" s="116">
        <v>1134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1537</v>
      </c>
      <c r="X47" s="116">
        <v>1574</v>
      </c>
      <c r="Y47" s="116">
        <v>1692</v>
      </c>
      <c r="Z47" s="116">
        <v>1574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1954</v>
      </c>
      <c r="X48" s="116">
        <v>1958</v>
      </c>
      <c r="Y48" s="116">
        <v>1960</v>
      </c>
      <c r="Z48" s="116">
        <v>1993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Wodonga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1680</v>
      </c>
      <c r="X49" s="116">
        <v>1799</v>
      </c>
      <c r="Y49" s="116">
        <v>1909</v>
      </c>
      <c r="Z49" s="116">
        <v>1921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1499</v>
      </c>
      <c r="X50" s="116">
        <v>1618</v>
      </c>
      <c r="Y50" s="116">
        <v>1692</v>
      </c>
      <c r="Z50" s="116">
        <v>1675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1430</v>
      </c>
      <c r="X51" s="116">
        <v>1390</v>
      </c>
      <c r="Y51" s="116">
        <v>1476</v>
      </c>
      <c r="Z51" s="116">
        <v>1484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1480</v>
      </c>
      <c r="X52" s="116">
        <v>1530</v>
      </c>
      <c r="Y52" s="116">
        <v>1565</v>
      </c>
      <c r="Z52" s="116">
        <v>1533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1386</v>
      </c>
      <c r="X53" s="116">
        <v>1379</v>
      </c>
      <c r="Y53" s="116">
        <v>1331</v>
      </c>
      <c r="Z53" s="116">
        <v>1369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1114</v>
      </c>
      <c r="X54" s="116">
        <v>1163</v>
      </c>
      <c r="Y54" s="116">
        <v>1331</v>
      </c>
      <c r="Z54" s="116">
        <v>1330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951</v>
      </c>
      <c r="X55" s="116">
        <v>978</v>
      </c>
      <c r="Y55" s="116">
        <v>995</v>
      </c>
      <c r="Z55" s="116">
        <v>1011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471</v>
      </c>
      <c r="X56" s="116">
        <v>476</v>
      </c>
      <c r="Y56" s="116">
        <v>532</v>
      </c>
      <c r="Z56" s="116">
        <v>586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145</v>
      </c>
      <c r="X57" s="116">
        <v>179</v>
      </c>
      <c r="Y57" s="116">
        <v>215</v>
      </c>
      <c r="Z57" s="116">
        <v>231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47</v>
      </c>
      <c r="X58" s="116">
        <v>44</v>
      </c>
      <c r="Y58" s="116">
        <v>47</v>
      </c>
      <c r="Z58" s="116">
        <v>61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25</v>
      </c>
      <c r="X59" s="116">
        <v>26</v>
      </c>
      <c r="Y59" s="116">
        <v>37</v>
      </c>
      <c r="Z59" s="116">
        <v>22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13</v>
      </c>
      <c r="X60" s="116">
        <v>15</v>
      </c>
      <c r="Y60" s="116">
        <v>15</v>
      </c>
      <c r="Z60" s="116">
        <v>17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15151</v>
      </c>
      <c r="X61" s="116">
        <v>15621</v>
      </c>
      <c r="Y61" s="116">
        <v>16437</v>
      </c>
      <c r="Z61" s="116">
        <v>16415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12</v>
      </c>
      <c r="X63" s="116">
        <v>12</v>
      </c>
      <c r="Y63" s="116">
        <v>17</v>
      </c>
      <c r="Z63" s="116">
        <v>26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Wodonga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476</v>
      </c>
      <c r="X64" s="116">
        <v>529</v>
      </c>
      <c r="Y64" s="116">
        <v>481</v>
      </c>
      <c r="Z64" s="116">
        <v>495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1057</v>
      </c>
      <c r="X65" s="116">
        <v>1096</v>
      </c>
      <c r="Y65" s="116">
        <v>1152</v>
      </c>
      <c r="Z65" s="116">
        <v>1195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1356</v>
      </c>
      <c r="X66" s="116">
        <v>1500</v>
      </c>
      <c r="Y66" s="116">
        <v>1551</v>
      </c>
      <c r="Z66" s="116">
        <v>1605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1850</v>
      </c>
      <c r="X67" s="116">
        <v>1855</v>
      </c>
      <c r="Y67" s="116">
        <v>1836</v>
      </c>
      <c r="Z67" s="116">
        <v>1961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1590</v>
      </c>
      <c r="X68" s="116">
        <v>1696</v>
      </c>
      <c r="Y68" s="116">
        <v>1783</v>
      </c>
      <c r="Z68" s="116">
        <v>1829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1399</v>
      </c>
      <c r="X69" s="116">
        <v>1428</v>
      </c>
      <c r="Y69" s="116">
        <v>1531</v>
      </c>
      <c r="Z69" s="116">
        <v>1644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1436</v>
      </c>
      <c r="X70" s="116">
        <v>1436</v>
      </c>
      <c r="Y70" s="116">
        <v>1526</v>
      </c>
      <c r="Z70" s="116">
        <v>1520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1481</v>
      </c>
      <c r="X71" s="116">
        <v>1561</v>
      </c>
      <c r="Y71" s="116">
        <v>1581</v>
      </c>
      <c r="Z71" s="116">
        <v>1579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1357</v>
      </c>
      <c r="X72" s="116">
        <v>1409</v>
      </c>
      <c r="Y72" s="116">
        <v>1402</v>
      </c>
      <c r="Z72" s="116">
        <v>1503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1247</v>
      </c>
      <c r="X73" s="116">
        <v>1276</v>
      </c>
      <c r="Y73" s="116">
        <v>1321</v>
      </c>
      <c r="Z73" s="116">
        <v>1352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781</v>
      </c>
      <c r="X74" s="116">
        <v>861</v>
      </c>
      <c r="Y74" s="116">
        <v>919</v>
      </c>
      <c r="Z74" s="116">
        <v>943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294</v>
      </c>
      <c r="X75" s="116">
        <v>349</v>
      </c>
      <c r="Y75" s="116">
        <v>379</v>
      </c>
      <c r="Z75" s="116">
        <v>418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94</v>
      </c>
      <c r="X76" s="116">
        <v>114</v>
      </c>
      <c r="Y76" s="116">
        <v>140</v>
      </c>
      <c r="Z76" s="116">
        <v>144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57</v>
      </c>
      <c r="X77" s="116">
        <v>59</v>
      </c>
      <c r="Y77" s="116">
        <v>62</v>
      </c>
      <c r="Z77" s="116">
        <v>59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22</v>
      </c>
      <c r="X78" s="116">
        <v>25</v>
      </c>
      <c r="Y78" s="116">
        <v>23</v>
      </c>
      <c r="Z78" s="116">
        <v>32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19</v>
      </c>
      <c r="X79" s="116">
        <v>17</v>
      </c>
      <c r="Y79" s="116">
        <v>24</v>
      </c>
      <c r="Z79" s="116">
        <v>25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14531</v>
      </c>
      <c r="X80" s="116">
        <v>15223</v>
      </c>
      <c r="Y80" s="116">
        <v>15753</v>
      </c>
      <c r="Z80" s="116">
        <v>16322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Wodonga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1279</v>
      </c>
      <c r="X83" s="116">
        <v>1353</v>
      </c>
      <c r="Y83" s="116">
        <v>1403</v>
      </c>
      <c r="Z83" s="116">
        <v>1392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1149</v>
      </c>
      <c r="X84" s="116">
        <v>1162</v>
      </c>
      <c r="Y84" s="116">
        <v>1147</v>
      </c>
      <c r="Z84" s="116">
        <v>1182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32,735</v>
      </c>
      <c r="D85" s="100">
        <f t="shared" ref="D85:D90" si="4">AD4</f>
        <v>1.6930723827275562E-2</v>
      </c>
      <c r="E85" s="101">
        <f t="shared" ref="E85:E90" si="5">AD4</f>
        <v>1.6930723827275562E-2</v>
      </c>
      <c r="F85" s="100">
        <f t="shared" ref="F85:F90" si="6">AF4</f>
        <v>0.10737119853861499</v>
      </c>
      <c r="G85" s="101">
        <f t="shared" ref="G85:G90" si="7">AF4</f>
        <v>0.10737119853861499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2144</v>
      </c>
      <c r="X85" s="116">
        <v>2226</v>
      </c>
      <c r="Y85" s="116">
        <v>2356</v>
      </c>
      <c r="Z85" s="116">
        <v>2461</v>
      </c>
    </row>
    <row r="86" spans="1:30" ht="15" customHeight="1" x14ac:dyDescent="0.25">
      <c r="A86" s="102" t="s">
        <v>4</v>
      </c>
      <c r="B86" s="51"/>
      <c r="C86" s="61" t="str">
        <f t="shared" si="3"/>
        <v>16,411</v>
      </c>
      <c r="D86" s="100">
        <f t="shared" si="4"/>
        <v>-1.5817971649327855E-3</v>
      </c>
      <c r="E86" s="101">
        <f t="shared" si="5"/>
        <v>-1.5817971649327855E-3</v>
      </c>
      <c r="F86" s="100">
        <f t="shared" si="6"/>
        <v>7.3807498527775905E-2</v>
      </c>
      <c r="G86" s="101">
        <f t="shared" si="7"/>
        <v>7.3807498527775905E-2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676</v>
      </c>
      <c r="X86" s="116">
        <v>724</v>
      </c>
      <c r="Y86" s="116">
        <v>801</v>
      </c>
      <c r="Z86" s="116">
        <v>794</v>
      </c>
    </row>
    <row r="87" spans="1:30" ht="15" customHeight="1" x14ac:dyDescent="0.25">
      <c r="A87" s="102" t="s">
        <v>5</v>
      </c>
      <c r="B87" s="51"/>
      <c r="C87" s="61" t="str">
        <f t="shared" si="3"/>
        <v>16,324</v>
      </c>
      <c r="D87" s="100">
        <f t="shared" si="4"/>
        <v>3.6247064051291744E-2</v>
      </c>
      <c r="E87" s="101">
        <f t="shared" si="5"/>
        <v>3.6247064051291744E-2</v>
      </c>
      <c r="F87" s="100">
        <f t="shared" si="6"/>
        <v>0.14329738058551622</v>
      </c>
      <c r="G87" s="101">
        <f t="shared" si="7"/>
        <v>0.14329738058551622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427</v>
      </c>
      <c r="X87" s="116">
        <v>442</v>
      </c>
      <c r="Y87" s="116">
        <v>467</v>
      </c>
      <c r="Z87" s="116">
        <v>447</v>
      </c>
    </row>
    <row r="88" spans="1:30" ht="15" customHeight="1" x14ac:dyDescent="0.25">
      <c r="A88" s="51" t="s">
        <v>6</v>
      </c>
      <c r="B88" s="51"/>
      <c r="C88" s="61" t="str">
        <f t="shared" si="3"/>
        <v>22,978</v>
      </c>
      <c r="D88" s="100">
        <f t="shared" si="4"/>
        <v>1.4302110002648583E-2</v>
      </c>
      <c r="E88" s="101">
        <f t="shared" si="5"/>
        <v>1.4302110002648583E-2</v>
      </c>
      <c r="F88" s="100">
        <f t="shared" si="6"/>
        <v>9.2941400304414001E-2</v>
      </c>
      <c r="G88" s="101">
        <f t="shared" si="7"/>
        <v>9.2941400304414001E-2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594</v>
      </c>
      <c r="X88" s="116">
        <v>622</v>
      </c>
      <c r="Y88" s="116">
        <v>683</v>
      </c>
      <c r="Z88" s="116">
        <v>669</v>
      </c>
    </row>
    <row r="89" spans="1:30" ht="15" customHeight="1" x14ac:dyDescent="0.25">
      <c r="A89" s="51" t="s">
        <v>102</v>
      </c>
      <c r="B89" s="51"/>
      <c r="C89" s="61" t="str">
        <f t="shared" si="3"/>
        <v>$43,434</v>
      </c>
      <c r="D89" s="100">
        <f t="shared" si="4"/>
        <v>3.2397122770020825E-2</v>
      </c>
      <c r="E89" s="101">
        <f t="shared" si="5"/>
        <v>3.2397122770020825E-2</v>
      </c>
      <c r="F89" s="100">
        <f t="shared" si="6"/>
        <v>8.5931444858364348E-2</v>
      </c>
      <c r="G89" s="101">
        <f t="shared" si="7"/>
        <v>8.5931444858364348E-2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1298</v>
      </c>
      <c r="X89" s="116">
        <v>1323</v>
      </c>
      <c r="Y89" s="116">
        <v>1394</v>
      </c>
      <c r="Z89" s="116">
        <v>1439</v>
      </c>
    </row>
    <row r="90" spans="1:30" ht="15" customHeight="1" x14ac:dyDescent="0.25">
      <c r="A90" s="51" t="s">
        <v>7</v>
      </c>
      <c r="B90" s="51"/>
      <c r="C90" s="61" t="str">
        <f t="shared" si="3"/>
        <v>$1,255.1 mil</v>
      </c>
      <c r="D90" s="100">
        <f t="shared" si="4"/>
        <v>5.4294707305549306E-2</v>
      </c>
      <c r="E90" s="101">
        <f t="shared" si="5"/>
        <v>5.4294707305549306E-2</v>
      </c>
      <c r="F90" s="100">
        <f t="shared" si="6"/>
        <v>0.2102454465226975</v>
      </c>
      <c r="G90" s="101">
        <f t="shared" si="7"/>
        <v>0.2102454465226975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1551</v>
      </c>
      <c r="X90" s="116">
        <v>1626</v>
      </c>
      <c r="Y90" s="116">
        <v>1738</v>
      </c>
      <c r="Z90" s="116">
        <v>1734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11125</v>
      </c>
      <c r="X91" s="116">
        <v>11397</v>
      </c>
      <c r="Y91" s="116">
        <v>11803</v>
      </c>
      <c r="Z91" s="116">
        <v>11884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731</v>
      </c>
      <c r="X93" s="116">
        <v>805</v>
      </c>
      <c r="Y93" s="116">
        <v>840</v>
      </c>
      <c r="Z93" s="116">
        <v>884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1889</v>
      </c>
      <c r="X94" s="116">
        <v>1997</v>
      </c>
      <c r="Y94" s="116">
        <v>2081</v>
      </c>
      <c r="Z94" s="116">
        <v>2154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359</v>
      </c>
      <c r="X95" s="116">
        <v>356</v>
      </c>
      <c r="Y95" s="116">
        <v>383</v>
      </c>
      <c r="Z95" s="116">
        <v>368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1575</v>
      </c>
      <c r="X96" s="116">
        <v>1677</v>
      </c>
      <c r="Y96" s="116">
        <v>1821</v>
      </c>
      <c r="Z96" s="116">
        <v>1954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1774</v>
      </c>
      <c r="X97" s="116">
        <v>1976</v>
      </c>
      <c r="Y97" s="116">
        <v>1986</v>
      </c>
      <c r="Z97" s="116">
        <v>2011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1228</v>
      </c>
      <c r="X98" s="116">
        <v>1229</v>
      </c>
      <c r="Y98" s="116">
        <v>1338</v>
      </c>
      <c r="Z98" s="116">
        <v>1360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104</v>
      </c>
      <c r="X99" s="116">
        <v>111</v>
      </c>
      <c r="Y99" s="116">
        <v>112</v>
      </c>
      <c r="Z99" s="116">
        <v>111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711</v>
      </c>
      <c r="X100" s="116">
        <v>757</v>
      </c>
      <c r="Y100" s="116">
        <v>820</v>
      </c>
      <c r="Z100" s="116">
        <v>857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10154</v>
      </c>
      <c r="X101" s="116">
        <v>10470</v>
      </c>
      <c r="Y101" s="116">
        <v>10851</v>
      </c>
      <c r="Z101" s="116">
        <v>11088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21446</v>
      </c>
      <c r="X104" s="116">
        <v>22716</v>
      </c>
      <c r="Y104" s="116">
        <v>23902</v>
      </c>
      <c r="Z104" s="116">
        <v>24224</v>
      </c>
      <c r="AB104" s="113" t="str">
        <f>TEXT(Z104,"###,###")</f>
        <v>24,224</v>
      </c>
      <c r="AD104" s="134">
        <f>Z104/($Z$4)*100</f>
        <v>74.000305483427525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6001</v>
      </c>
      <c r="X105" s="116">
        <v>6106</v>
      </c>
      <c r="Y105" s="116">
        <v>6207</v>
      </c>
      <c r="Z105" s="116">
        <v>6524</v>
      </c>
      <c r="AB105" s="113" t="str">
        <f>TEXT(Z105,"###,###")</f>
        <v>6,524</v>
      </c>
      <c r="AD105" s="134">
        <f>Z105/($Z$4)*100</f>
        <v>19.929738811669466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27447</v>
      </c>
      <c r="X106" s="124">
        <v>28822</v>
      </c>
      <c r="Y106" s="124">
        <v>30109</v>
      </c>
      <c r="Z106" s="124">
        <v>30748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3499</v>
      </c>
      <c r="X108" s="116">
        <v>3856</v>
      </c>
      <c r="Y108" s="116">
        <v>4831</v>
      </c>
      <c r="Z108" s="116">
        <v>4240</v>
      </c>
      <c r="AB108" s="113" t="str">
        <f>TEXT(Z108,"###,###")</f>
        <v>4,240</v>
      </c>
      <c r="AD108" s="134">
        <f>Z108/($Z$4)*100</f>
        <v>12.95249732702001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4546</v>
      </c>
      <c r="X109" s="116">
        <v>4677</v>
      </c>
      <c r="Y109" s="116">
        <v>4679</v>
      </c>
      <c r="Z109" s="116">
        <v>4806</v>
      </c>
      <c r="AB109" s="113" t="str">
        <f>TEXT(Z109,"###,###")</f>
        <v>4,806</v>
      </c>
      <c r="AD109" s="134">
        <f>Z109/($Z$4)*100</f>
        <v>14.68153352680617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6387</v>
      </c>
      <c r="X110" s="116">
        <v>6675</v>
      </c>
      <c r="Y110" s="116">
        <v>6737</v>
      </c>
      <c r="Z110" s="116">
        <v>6982</v>
      </c>
      <c r="AB110" s="113" t="str">
        <f>TEXT(Z110,"###,###")</f>
        <v>6,982</v>
      </c>
      <c r="AD110" s="134">
        <f>Z110/($Z$4)*100</f>
        <v>21.328852909729648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13013</v>
      </c>
      <c r="X111" s="116">
        <v>13614</v>
      </c>
      <c r="Y111" s="116">
        <v>13856</v>
      </c>
      <c r="Z111" s="116">
        <v>14724</v>
      </c>
      <c r="AB111" s="113" t="str">
        <f>TEXT(Z111,"###,###")</f>
        <v>14,724</v>
      </c>
      <c r="AD111" s="134">
        <f>Z111/($Z$4)*100</f>
        <v>44.979379868642127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29682</v>
      </c>
      <c r="X112" s="116">
        <v>30844</v>
      </c>
      <c r="Y112" s="116">
        <v>32190</v>
      </c>
      <c r="Z112" s="116">
        <v>32732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43.2</v>
      </c>
      <c r="W118" s="135">
        <v>37.25</v>
      </c>
      <c r="X118" s="135">
        <v>40.409999999999997</v>
      </c>
      <c r="Y118" s="135">
        <v>40.53</v>
      </c>
      <c r="Z118" s="135">
        <v>40.630000000000003</v>
      </c>
      <c r="AB118" s="113" t="str">
        <f>TEXT(Z118,"##.0")</f>
        <v>40.6</v>
      </c>
    </row>
    <row r="120" spans="19:32" x14ac:dyDescent="0.25">
      <c r="S120" s="105" t="s">
        <v>104</v>
      </c>
      <c r="T120" s="116"/>
      <c r="U120" s="116"/>
      <c r="V120" s="116">
        <v>18519</v>
      </c>
      <c r="W120" s="116">
        <v>18745</v>
      </c>
      <c r="X120" s="116">
        <v>19239</v>
      </c>
      <c r="Y120" s="116">
        <v>19943</v>
      </c>
      <c r="Z120" s="116">
        <v>20302</v>
      </c>
      <c r="AB120" s="113" t="str">
        <f>TEXT(Z120,"###,###")</f>
        <v>20,302</v>
      </c>
    </row>
    <row r="121" spans="19:32" x14ac:dyDescent="0.25">
      <c r="S121" s="105" t="s">
        <v>105</v>
      </c>
      <c r="T121" s="116"/>
      <c r="U121" s="116"/>
      <c r="V121" s="116">
        <v>1264</v>
      </c>
      <c r="W121" s="116">
        <v>1293</v>
      </c>
      <c r="X121" s="116">
        <v>1336</v>
      </c>
      <c r="Y121" s="116">
        <v>1369</v>
      </c>
      <c r="Z121" s="116">
        <v>1346</v>
      </c>
      <c r="AB121" s="113" t="str">
        <f>TEXT(Z121,"###,###")</f>
        <v>1,346</v>
      </c>
    </row>
    <row r="122" spans="19:32" x14ac:dyDescent="0.25">
      <c r="S122" s="105" t="s">
        <v>106</v>
      </c>
      <c r="T122" s="116"/>
      <c r="U122" s="116"/>
      <c r="V122" s="116">
        <v>1245</v>
      </c>
      <c r="W122" s="116">
        <v>1241</v>
      </c>
      <c r="X122" s="116">
        <v>1292</v>
      </c>
      <c r="Y122" s="116">
        <v>1341</v>
      </c>
      <c r="Z122" s="116">
        <v>1328</v>
      </c>
      <c r="AB122" s="113" t="str">
        <f>TEXT(Z122,"###,###")</f>
        <v>1,328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19764</v>
      </c>
      <c r="W124" s="116">
        <v>19986</v>
      </c>
      <c r="X124" s="116">
        <v>20531</v>
      </c>
      <c r="Y124" s="116">
        <v>21284</v>
      </c>
      <c r="Z124" s="116">
        <v>21630</v>
      </c>
      <c r="AB124" s="113" t="str">
        <f>TEXT(Z124,"###,###")</f>
        <v>21,630</v>
      </c>
      <c r="AD124" s="131">
        <f>Z124/$Z$7*100</f>
        <v>94.133519018191308</v>
      </c>
    </row>
    <row r="125" spans="19:32" x14ac:dyDescent="0.25">
      <c r="S125" s="105" t="s">
        <v>108</v>
      </c>
      <c r="T125" s="116"/>
      <c r="U125" s="116"/>
      <c r="V125" s="116">
        <v>2509</v>
      </c>
      <c r="W125" s="116">
        <v>2534</v>
      </c>
      <c r="X125" s="116">
        <v>2628</v>
      </c>
      <c r="Y125" s="116">
        <v>2710</v>
      </c>
      <c r="Z125" s="116">
        <v>2674</v>
      </c>
      <c r="AB125" s="113" t="str">
        <f>TEXT(Z125,"###,###")</f>
        <v>2,674</v>
      </c>
      <c r="AD125" s="131">
        <f>Z125/$Z$7*100</f>
        <v>11.637218208721386</v>
      </c>
    </row>
    <row r="127" spans="19:32" x14ac:dyDescent="0.25">
      <c r="S127" s="105" t="s">
        <v>109</v>
      </c>
      <c r="T127" s="116"/>
      <c r="U127" s="116"/>
      <c r="V127" s="116">
        <v>11062</v>
      </c>
      <c r="W127" s="116">
        <v>11125</v>
      </c>
      <c r="X127" s="116">
        <v>11397</v>
      </c>
      <c r="Y127" s="116">
        <v>11803</v>
      </c>
      <c r="Z127" s="116">
        <v>11884</v>
      </c>
      <c r="AB127" s="113" t="str">
        <f>TEXT(Z127,"###,###")</f>
        <v>11,884</v>
      </c>
      <c r="AD127" s="131">
        <f>Z127/$Z$7*100</f>
        <v>51.719035599268871</v>
      </c>
    </row>
    <row r="128" spans="19:32" x14ac:dyDescent="0.25">
      <c r="S128" s="105" t="s">
        <v>110</v>
      </c>
      <c r="T128" s="116"/>
      <c r="U128" s="116"/>
      <c r="V128" s="116">
        <v>9961</v>
      </c>
      <c r="W128" s="116">
        <v>10154</v>
      </c>
      <c r="X128" s="116">
        <v>10470</v>
      </c>
      <c r="Y128" s="116">
        <v>10851</v>
      </c>
      <c r="Z128" s="116">
        <v>11092</v>
      </c>
      <c r="AB128" s="113" t="str">
        <f>TEXT(Z128,"###,###")</f>
        <v>11,092</v>
      </c>
      <c r="AD128" s="131">
        <f>Z128/$Z$7*100</f>
        <v>48.272260423013321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855649A-6063-4288-BD80-CFD72F03B8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7CC97B56-0B3D-42DB-8919-D7017C95C93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15387593-B32C-45FE-86A9-02EFF8878C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BDA6E1D8-5A62-49B3-88CD-D94BEC30567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25B97-910E-451B-BB63-512A21D8314F}">
  <sheetPr codeName="Sheet14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Wyndham</v>
      </c>
      <c r="T1" s="103"/>
      <c r="U1" s="103"/>
      <c r="V1" s="103"/>
      <c r="W1" s="103"/>
      <c r="X1" s="103"/>
      <c r="Y1" s="104" t="str">
        <f>Y3</f>
        <v>8.76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192</v>
      </c>
      <c r="Y3" s="109" t="s">
        <v>279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8.76 Wyndham,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152992</v>
      </c>
      <c r="W4" s="112">
        <v>163298</v>
      </c>
      <c r="X4" s="112">
        <v>180453</v>
      </c>
      <c r="Y4" s="112">
        <v>195343</v>
      </c>
      <c r="Z4" s="112">
        <v>212273</v>
      </c>
      <c r="AB4" s="113" t="str">
        <f>TEXT(Z4,"###,###")</f>
        <v>212,273</v>
      </c>
      <c r="AD4" s="114">
        <f>Z4/Y4-1</f>
        <v>8.6668065914826675E-2</v>
      </c>
      <c r="AF4" s="114">
        <f>Z4/V4-1</f>
        <v>0.38747777661577065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83459</v>
      </c>
      <c r="W5" s="112">
        <v>89636</v>
      </c>
      <c r="X5" s="112">
        <v>99679</v>
      </c>
      <c r="Y5" s="112">
        <v>108533</v>
      </c>
      <c r="Z5" s="112">
        <v>116929</v>
      </c>
      <c r="AB5" s="113" t="str">
        <f>TEXT(Z5,"###,###")</f>
        <v>116,929</v>
      </c>
      <c r="AD5" s="114">
        <f t="shared" ref="AD5:AD9" si="0">Z5/Y5-1</f>
        <v>7.7358959947665618E-2</v>
      </c>
      <c r="AF5" s="114">
        <f t="shared" ref="AF5:AF9" si="1">Z5/V5-1</f>
        <v>0.40103523885979953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69533</v>
      </c>
      <c r="W6" s="112">
        <v>73661</v>
      </c>
      <c r="X6" s="112">
        <v>80774</v>
      </c>
      <c r="Y6" s="112">
        <v>86809</v>
      </c>
      <c r="Z6" s="112">
        <v>95345</v>
      </c>
      <c r="AB6" s="113" t="str">
        <f>TEXT(Z6,"###,###")</f>
        <v>95,345</v>
      </c>
      <c r="AD6" s="114">
        <f t="shared" si="0"/>
        <v>9.8330818233132611E-2</v>
      </c>
      <c r="AF6" s="114">
        <f t="shared" si="1"/>
        <v>0.37121942099434801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111117</v>
      </c>
      <c r="W7" s="112">
        <v>117290</v>
      </c>
      <c r="X7" s="112">
        <v>126947</v>
      </c>
      <c r="Y7" s="112">
        <v>135901</v>
      </c>
      <c r="Z7" s="112">
        <v>146602</v>
      </c>
      <c r="AB7" s="113" t="str">
        <f>TEXT(Z7,"###,###")</f>
        <v>146,602</v>
      </c>
      <c r="AD7" s="114">
        <f t="shared" si="0"/>
        <v>7.8741142449282986E-2</v>
      </c>
      <c r="AF7" s="114">
        <f t="shared" si="1"/>
        <v>0.31934807455204872</v>
      </c>
    </row>
    <row r="8" spans="1:32" ht="17.25" customHeight="1" x14ac:dyDescent="0.25">
      <c r="A8" s="68" t="s">
        <v>13</v>
      </c>
      <c r="B8" s="69"/>
      <c r="C8" s="31"/>
      <c r="D8" s="70" t="str">
        <f>AB4</f>
        <v>212,273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146,602</v>
      </c>
      <c r="P8" s="71"/>
      <c r="S8" s="111" t="s">
        <v>87</v>
      </c>
      <c r="T8" s="112"/>
      <c r="U8" s="112"/>
      <c r="V8" s="112">
        <v>45030</v>
      </c>
      <c r="W8" s="112">
        <v>45957</v>
      </c>
      <c r="X8" s="112">
        <v>45728.22</v>
      </c>
      <c r="Y8" s="112">
        <v>47085</v>
      </c>
      <c r="Z8" s="112">
        <v>47372</v>
      </c>
      <c r="AB8" s="113" t="str">
        <f>TEXT(Z8,"$###,###")</f>
        <v>$47,372</v>
      </c>
      <c r="AD8" s="114">
        <f t="shared" si="0"/>
        <v>6.0953594563024627E-3</v>
      </c>
      <c r="AF8" s="114">
        <f t="shared" si="1"/>
        <v>5.2009771263602067E-2</v>
      </c>
    </row>
    <row r="9" spans="1:32" x14ac:dyDescent="0.25">
      <c r="A9" s="32" t="s">
        <v>15</v>
      </c>
      <c r="B9" s="75"/>
      <c r="C9" s="76"/>
      <c r="D9" s="77">
        <f>AD104</f>
        <v>82.355268922566694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54.63568027721314</v>
      </c>
      <c r="P9" s="78" t="s">
        <v>88</v>
      </c>
      <c r="S9" s="111" t="s">
        <v>7</v>
      </c>
      <c r="T9" s="112"/>
      <c r="U9" s="112"/>
      <c r="V9" s="112">
        <v>5912677300</v>
      </c>
      <c r="W9" s="112">
        <v>6414960814</v>
      </c>
      <c r="X9" s="112">
        <v>7032923875</v>
      </c>
      <c r="Y9" s="112">
        <v>7779635396</v>
      </c>
      <c r="Z9" s="112">
        <v>8605385785</v>
      </c>
      <c r="AB9" s="113" t="str">
        <f>TEXT(Z9/1000000,"$#,###.0")&amp;" mil"</f>
        <v>$8,605.4 mil</v>
      </c>
      <c r="AD9" s="114">
        <f t="shared" si="0"/>
        <v>0.10614255642681791</v>
      </c>
      <c r="AF9" s="114">
        <f t="shared" si="1"/>
        <v>0.45541272563615132</v>
      </c>
    </row>
    <row r="10" spans="1:32" x14ac:dyDescent="0.25">
      <c r="A10" s="32" t="s">
        <v>18</v>
      </c>
      <c r="B10" s="75"/>
      <c r="C10" s="76"/>
      <c r="D10" s="77">
        <f>AD105</f>
        <v>10.444097930495163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45.362273365984088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93.384810575571947</v>
      </c>
      <c r="P11" s="78" t="s">
        <v>88</v>
      </c>
      <c r="S11" s="111" t="s">
        <v>30</v>
      </c>
      <c r="T11" s="116"/>
      <c r="U11" s="116"/>
      <c r="V11" s="116">
        <v>139434</v>
      </c>
      <c r="W11" s="116">
        <v>147875</v>
      </c>
      <c r="X11" s="116">
        <v>162996</v>
      </c>
      <c r="Y11" s="116">
        <v>176113</v>
      </c>
      <c r="Z11" s="116">
        <v>190553</v>
      </c>
    </row>
    <row r="12" spans="1:32" ht="28.5" customHeight="1" x14ac:dyDescent="0.25">
      <c r="A12" s="32" t="s">
        <v>20</v>
      </c>
      <c r="B12" s="76"/>
      <c r="C12" s="76"/>
      <c r="D12" s="77">
        <f>AD108</f>
        <v>13.603708432066256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14.815623252070232</v>
      </c>
      <c r="P12" s="78" t="s">
        <v>88</v>
      </c>
      <c r="S12" s="111" t="s">
        <v>31</v>
      </c>
      <c r="T12" s="116"/>
      <c r="U12" s="116"/>
      <c r="V12" s="116">
        <v>13558</v>
      </c>
      <c r="W12" s="116">
        <v>15423</v>
      </c>
      <c r="X12" s="116">
        <v>17457</v>
      </c>
      <c r="Y12" s="116">
        <v>19230</v>
      </c>
      <c r="Z12" s="116">
        <v>21718</v>
      </c>
    </row>
    <row r="13" spans="1:32" ht="15" customHeight="1" x14ac:dyDescent="0.25">
      <c r="A13" s="32" t="s">
        <v>21</v>
      </c>
      <c r="B13" s="76"/>
      <c r="C13" s="76"/>
      <c r="D13" s="77">
        <f>AD109</f>
        <v>10.367781112058529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37.9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21.488366396103132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17.336734833085497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47.336684364002956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82.663265166914499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1196</v>
      </c>
      <c r="Z15" s="116">
        <v>1075</v>
      </c>
      <c r="AB15" s="121">
        <f t="shared" ref="AB15:AB34" si="2">IF(Z15="np",0,Z15/$Z$34)</f>
        <v>5.0643764692580567E-3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229</v>
      </c>
      <c r="Z16" s="116">
        <v>275</v>
      </c>
      <c r="AB16" s="121">
        <f t="shared" si="2"/>
        <v>1.2955381665543868E-3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10864</v>
      </c>
      <c r="Z17" s="116">
        <v>11347</v>
      </c>
      <c r="AB17" s="121">
        <f t="shared" si="2"/>
        <v>5.3456260275973187E-2</v>
      </c>
    </row>
    <row r="18" spans="1:28" x14ac:dyDescent="0.25">
      <c r="A18" s="67" t="str">
        <f>$S$1&amp;" ("&amp;$V$2&amp;" to "&amp;$Z$2&amp;")"</f>
        <v>Wyndham (2014-15 to 2018-19)</v>
      </c>
      <c r="B18" s="67"/>
      <c r="C18" s="67"/>
      <c r="D18" s="67"/>
      <c r="E18" s="67"/>
      <c r="F18" s="67"/>
      <c r="G18" s="67" t="str">
        <f>$S$1&amp;" ("&amp;$V$2&amp;" to "&amp;$Z$2&amp;")"</f>
        <v>Wyndham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1573</v>
      </c>
      <c r="Z18" s="116">
        <v>1790</v>
      </c>
      <c r="AB18" s="121">
        <f t="shared" si="2"/>
        <v>8.4327757022994616E-3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11465</v>
      </c>
      <c r="Z19" s="116">
        <v>12789</v>
      </c>
      <c r="AB19" s="121">
        <f t="shared" si="2"/>
        <v>6.0249591316596553E-2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9086</v>
      </c>
      <c r="Z20" s="116">
        <v>8884</v>
      </c>
      <c r="AB20" s="121">
        <f t="shared" si="2"/>
        <v>4.1852949351524261E-2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18258</v>
      </c>
      <c r="Z21" s="116">
        <v>19359</v>
      </c>
      <c r="AB21" s="121">
        <f t="shared" si="2"/>
        <v>9.1201175877550444E-2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11842</v>
      </c>
      <c r="Z22" s="116">
        <v>13341</v>
      </c>
      <c r="AB22" s="121">
        <f t="shared" si="2"/>
        <v>6.2850089745462079E-2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14985</v>
      </c>
      <c r="Z23" s="116">
        <v>16726</v>
      </c>
      <c r="AB23" s="121">
        <f t="shared" si="2"/>
        <v>7.879698681377699E-2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3134</v>
      </c>
      <c r="Z24" s="116">
        <v>3460</v>
      </c>
      <c r="AB24" s="121">
        <f t="shared" si="2"/>
        <v>1.6300225659193375E-2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8538</v>
      </c>
      <c r="Z25" s="116">
        <v>9701</v>
      </c>
      <c r="AB25" s="121">
        <f t="shared" si="2"/>
        <v>4.5701875468160381E-2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3624</v>
      </c>
      <c r="Z26" s="116">
        <v>3838</v>
      </c>
      <c r="AB26" s="121">
        <f t="shared" si="2"/>
        <v>1.8081001757220858E-2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15394</v>
      </c>
      <c r="Z27" s="116">
        <v>17344</v>
      </c>
      <c r="AB27" s="121">
        <f t="shared" si="2"/>
        <v>8.1708414402615573E-2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29254</v>
      </c>
      <c r="Z28" s="116">
        <v>32950</v>
      </c>
      <c r="AB28" s="121">
        <f t="shared" si="2"/>
        <v>0.15522902759260743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8409</v>
      </c>
      <c r="Z29" s="116">
        <v>12400</v>
      </c>
      <c r="AB29" s="121">
        <f t="shared" si="2"/>
        <v>5.8416993691906893E-2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10120</v>
      </c>
      <c r="Z30" s="116">
        <v>8391</v>
      </c>
      <c r="AB30" s="121">
        <f t="shared" si="2"/>
        <v>3.9530402747483123E-2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19252</v>
      </c>
      <c r="Z31" s="116">
        <v>21342</v>
      </c>
      <c r="AB31" s="121">
        <f t="shared" si="2"/>
        <v>0.10054318382037716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3532</v>
      </c>
      <c r="Z32" s="116">
        <v>3843</v>
      </c>
      <c r="AB32" s="121">
        <f t="shared" si="2"/>
        <v>1.8104556996612755E-2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5488</v>
      </c>
      <c r="Z33" s="116">
        <v>6140</v>
      </c>
      <c r="AB33" s="121">
        <f t="shared" si="2"/>
        <v>2.8925833973250669E-2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195343</v>
      </c>
      <c r="Z34" s="124">
        <v>212267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121186</v>
      </c>
      <c r="AB37" s="136">
        <f>Z37/Z40*100</f>
        <v>82.663265166914499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25416</v>
      </c>
      <c r="AB38" s="136">
        <f>Z38/Z40*100</f>
        <v>17.336734833085497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146602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9</v>
      </c>
      <c r="X44" s="116">
        <v>12</v>
      </c>
      <c r="Y44" s="116">
        <v>11</v>
      </c>
      <c r="Z44" s="116">
        <v>9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1106</v>
      </c>
      <c r="X45" s="116">
        <v>1133</v>
      </c>
      <c r="Y45" s="116">
        <v>1220</v>
      </c>
      <c r="Z45" s="116">
        <v>1412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4171</v>
      </c>
      <c r="X46" s="116">
        <v>4740</v>
      </c>
      <c r="Y46" s="116">
        <v>5073</v>
      </c>
      <c r="Z46" s="116">
        <v>5463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7751</v>
      </c>
      <c r="X47" s="116">
        <v>9138</v>
      </c>
      <c r="Y47" s="116">
        <v>10365</v>
      </c>
      <c r="Z47" s="116">
        <v>11601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12415</v>
      </c>
      <c r="X48" s="116">
        <v>13501</v>
      </c>
      <c r="Y48" s="116">
        <v>14450</v>
      </c>
      <c r="Z48" s="116">
        <v>16044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Wyndham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15793</v>
      </c>
      <c r="X49" s="116">
        <v>17548</v>
      </c>
      <c r="Y49" s="116">
        <v>18437</v>
      </c>
      <c r="Z49" s="116">
        <v>19207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13809</v>
      </c>
      <c r="X50" s="116">
        <v>15963</v>
      </c>
      <c r="Y50" s="116">
        <v>18176</v>
      </c>
      <c r="Z50" s="116">
        <v>20373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10137</v>
      </c>
      <c r="X51" s="116">
        <v>11209</v>
      </c>
      <c r="Y51" s="116">
        <v>12478</v>
      </c>
      <c r="Z51" s="116">
        <v>13622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8134</v>
      </c>
      <c r="X52" s="116">
        <v>8907</v>
      </c>
      <c r="Y52" s="116">
        <v>9471</v>
      </c>
      <c r="Z52" s="116">
        <v>9848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6521</v>
      </c>
      <c r="X53" s="116">
        <v>6872</v>
      </c>
      <c r="Y53" s="116">
        <v>7275</v>
      </c>
      <c r="Z53" s="116">
        <v>7403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4810</v>
      </c>
      <c r="X54" s="116">
        <v>5217</v>
      </c>
      <c r="Y54" s="116">
        <v>5713</v>
      </c>
      <c r="Z54" s="116">
        <v>5878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3112</v>
      </c>
      <c r="X55" s="116">
        <v>3333</v>
      </c>
      <c r="Y55" s="116">
        <v>3553</v>
      </c>
      <c r="Z55" s="116">
        <v>3653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1346</v>
      </c>
      <c r="X56" s="116">
        <v>1470</v>
      </c>
      <c r="Y56" s="116">
        <v>1454</v>
      </c>
      <c r="Z56" s="116">
        <v>1599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365</v>
      </c>
      <c r="X57" s="116">
        <v>458</v>
      </c>
      <c r="Y57" s="116">
        <v>535</v>
      </c>
      <c r="Z57" s="116">
        <v>575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74</v>
      </c>
      <c r="X58" s="116">
        <v>101</v>
      </c>
      <c r="Y58" s="116">
        <v>126</v>
      </c>
      <c r="Z58" s="116">
        <v>151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48</v>
      </c>
      <c r="X59" s="116">
        <v>45</v>
      </c>
      <c r="Y59" s="116">
        <v>40</v>
      </c>
      <c r="Z59" s="116">
        <v>37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22</v>
      </c>
      <c r="X60" s="116">
        <v>31</v>
      </c>
      <c r="Y60" s="116">
        <v>44</v>
      </c>
      <c r="Z60" s="116">
        <v>35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89636</v>
      </c>
      <c r="X61" s="116">
        <v>99679</v>
      </c>
      <c r="Y61" s="116">
        <v>108533</v>
      </c>
      <c r="Z61" s="116">
        <v>116927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25</v>
      </c>
      <c r="X63" s="116">
        <v>24</v>
      </c>
      <c r="Y63" s="116">
        <v>23</v>
      </c>
      <c r="Z63" s="116">
        <v>22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Wyndham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1309</v>
      </c>
      <c r="X64" s="116">
        <v>1479</v>
      </c>
      <c r="Y64" s="116">
        <v>1497</v>
      </c>
      <c r="Z64" s="116">
        <v>1591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3999</v>
      </c>
      <c r="X65" s="116">
        <v>4298</v>
      </c>
      <c r="Y65" s="116">
        <v>4619</v>
      </c>
      <c r="Z65" s="116">
        <v>5196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7039</v>
      </c>
      <c r="X66" s="116">
        <v>7828</v>
      </c>
      <c r="Y66" s="116">
        <v>8331</v>
      </c>
      <c r="Z66" s="116">
        <v>9162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10627</v>
      </c>
      <c r="X67" s="116">
        <v>11800</v>
      </c>
      <c r="Y67" s="116">
        <v>12613</v>
      </c>
      <c r="Z67" s="116">
        <v>13793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12830</v>
      </c>
      <c r="X68" s="116">
        <v>14330</v>
      </c>
      <c r="Y68" s="116">
        <v>15463</v>
      </c>
      <c r="Z68" s="116">
        <v>17012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9725</v>
      </c>
      <c r="X69" s="116">
        <v>11146</v>
      </c>
      <c r="Y69" s="116">
        <v>12681</v>
      </c>
      <c r="Z69" s="116">
        <v>14675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7875</v>
      </c>
      <c r="X70" s="116">
        <v>8306</v>
      </c>
      <c r="Y70" s="116">
        <v>8963</v>
      </c>
      <c r="Z70" s="116">
        <v>9855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7066</v>
      </c>
      <c r="X71" s="116">
        <v>7511</v>
      </c>
      <c r="Y71" s="116">
        <v>7772</v>
      </c>
      <c r="Z71" s="116">
        <v>8264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5596</v>
      </c>
      <c r="X72" s="116">
        <v>5942</v>
      </c>
      <c r="Y72" s="116">
        <v>6073</v>
      </c>
      <c r="Z72" s="116">
        <v>6412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4112</v>
      </c>
      <c r="X73" s="116">
        <v>4314</v>
      </c>
      <c r="Y73" s="116">
        <v>4613</v>
      </c>
      <c r="Z73" s="116">
        <v>4831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2276</v>
      </c>
      <c r="X74" s="116">
        <v>2484</v>
      </c>
      <c r="Y74" s="116">
        <v>2647</v>
      </c>
      <c r="Z74" s="116">
        <v>2901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787</v>
      </c>
      <c r="X75" s="116">
        <v>858</v>
      </c>
      <c r="Y75" s="116">
        <v>962</v>
      </c>
      <c r="Z75" s="116">
        <v>1097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202</v>
      </c>
      <c r="X76" s="116">
        <v>255</v>
      </c>
      <c r="Y76" s="116">
        <v>270</v>
      </c>
      <c r="Z76" s="116">
        <v>286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99</v>
      </c>
      <c r="X77" s="116">
        <v>99</v>
      </c>
      <c r="Y77" s="116">
        <v>116</v>
      </c>
      <c r="Z77" s="116">
        <v>120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62</v>
      </c>
      <c r="X78" s="116">
        <v>54</v>
      </c>
      <c r="Y78" s="116">
        <v>54</v>
      </c>
      <c r="Z78" s="116">
        <v>66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43</v>
      </c>
      <c r="X79" s="116">
        <v>46</v>
      </c>
      <c r="Y79" s="116">
        <v>57</v>
      </c>
      <c r="Z79" s="116">
        <v>62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73661</v>
      </c>
      <c r="X80" s="116">
        <v>80774</v>
      </c>
      <c r="Y80" s="116">
        <v>86809</v>
      </c>
      <c r="Z80" s="116">
        <v>95346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Wyndham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7755</v>
      </c>
      <c r="X83" s="116">
        <v>8448</v>
      </c>
      <c r="Y83" s="116">
        <v>9294</v>
      </c>
      <c r="Z83" s="116">
        <v>9755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9547</v>
      </c>
      <c r="X84" s="116">
        <v>10763</v>
      </c>
      <c r="Y84" s="116">
        <v>11800</v>
      </c>
      <c r="Z84" s="116">
        <v>13227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212,273</v>
      </c>
      <c r="D85" s="100">
        <f t="shared" ref="D85:D90" si="4">AD4</f>
        <v>8.6668065914826675E-2</v>
      </c>
      <c r="E85" s="101">
        <f t="shared" ref="E85:E90" si="5">AD4</f>
        <v>8.6668065914826675E-2</v>
      </c>
      <c r="F85" s="100">
        <f t="shared" ref="F85:F90" si="6">AF4</f>
        <v>0.38747777661577065</v>
      </c>
      <c r="G85" s="101">
        <f t="shared" ref="G85:G90" si="7">AF4</f>
        <v>0.38747777661577065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9884</v>
      </c>
      <c r="X85" s="116">
        <v>10595</v>
      </c>
      <c r="Y85" s="116">
        <v>11272</v>
      </c>
      <c r="Z85" s="116">
        <v>11720</v>
      </c>
    </row>
    <row r="86" spans="1:30" ht="15" customHeight="1" x14ac:dyDescent="0.25">
      <c r="A86" s="102" t="s">
        <v>4</v>
      </c>
      <c r="B86" s="51"/>
      <c r="C86" s="61" t="str">
        <f t="shared" si="3"/>
        <v>116,929</v>
      </c>
      <c r="D86" s="100">
        <f t="shared" si="4"/>
        <v>7.7358959947665618E-2</v>
      </c>
      <c r="E86" s="101">
        <f t="shared" si="5"/>
        <v>7.7358959947665618E-2</v>
      </c>
      <c r="F86" s="100">
        <f t="shared" si="6"/>
        <v>0.40103523885979953</v>
      </c>
      <c r="G86" s="101">
        <f t="shared" si="7"/>
        <v>0.40103523885979953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3267</v>
      </c>
      <c r="X86" s="116">
        <v>3555</v>
      </c>
      <c r="Y86" s="116">
        <v>3899</v>
      </c>
      <c r="Z86" s="116">
        <v>4284</v>
      </c>
    </row>
    <row r="87" spans="1:30" ht="15" customHeight="1" x14ac:dyDescent="0.25">
      <c r="A87" s="102" t="s">
        <v>5</v>
      </c>
      <c r="B87" s="51"/>
      <c r="C87" s="61" t="str">
        <f t="shared" si="3"/>
        <v>95,345</v>
      </c>
      <c r="D87" s="100">
        <f t="shared" si="4"/>
        <v>9.8330818233132611E-2</v>
      </c>
      <c r="E87" s="101">
        <f t="shared" si="5"/>
        <v>9.8330818233132611E-2</v>
      </c>
      <c r="F87" s="100">
        <f t="shared" si="6"/>
        <v>0.37121942099434801</v>
      </c>
      <c r="G87" s="101">
        <f t="shared" si="7"/>
        <v>0.37121942099434801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4561</v>
      </c>
      <c r="X87" s="116">
        <v>4876</v>
      </c>
      <c r="Y87" s="116">
        <v>5114</v>
      </c>
      <c r="Z87" s="116">
        <v>5198</v>
      </c>
    </row>
    <row r="88" spans="1:30" ht="15" customHeight="1" x14ac:dyDescent="0.25">
      <c r="A88" s="51" t="s">
        <v>6</v>
      </c>
      <c r="B88" s="51"/>
      <c r="C88" s="61" t="str">
        <f t="shared" si="3"/>
        <v>146,602</v>
      </c>
      <c r="D88" s="100">
        <f t="shared" si="4"/>
        <v>7.8741142449282986E-2</v>
      </c>
      <c r="E88" s="101">
        <f t="shared" si="5"/>
        <v>7.8741142449282986E-2</v>
      </c>
      <c r="F88" s="100">
        <f t="shared" si="6"/>
        <v>0.31934807455204872</v>
      </c>
      <c r="G88" s="101">
        <f t="shared" si="7"/>
        <v>0.31934807455204872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3199</v>
      </c>
      <c r="X88" s="116">
        <v>3517</v>
      </c>
      <c r="Y88" s="116">
        <v>3798</v>
      </c>
      <c r="Z88" s="116">
        <v>3999</v>
      </c>
    </row>
    <row r="89" spans="1:30" ht="15" customHeight="1" x14ac:dyDescent="0.25">
      <c r="A89" s="51" t="s">
        <v>102</v>
      </c>
      <c r="B89" s="51"/>
      <c r="C89" s="61" t="str">
        <f t="shared" si="3"/>
        <v>$47,372</v>
      </c>
      <c r="D89" s="100">
        <f t="shared" si="4"/>
        <v>6.0953594563024627E-3</v>
      </c>
      <c r="E89" s="101">
        <f t="shared" si="5"/>
        <v>6.0953594563024627E-3</v>
      </c>
      <c r="F89" s="100">
        <f t="shared" si="6"/>
        <v>5.2009771263602067E-2</v>
      </c>
      <c r="G89" s="101">
        <f t="shared" si="7"/>
        <v>5.2009771263602067E-2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7859</v>
      </c>
      <c r="X89" s="116">
        <v>8465</v>
      </c>
      <c r="Y89" s="116">
        <v>9181</v>
      </c>
      <c r="Z89" s="116">
        <v>9976</v>
      </c>
    </row>
    <row r="90" spans="1:30" ht="15" customHeight="1" x14ac:dyDescent="0.25">
      <c r="A90" s="51" t="s">
        <v>7</v>
      </c>
      <c r="B90" s="51"/>
      <c r="C90" s="61" t="str">
        <f t="shared" si="3"/>
        <v>$8,605.4 mil</v>
      </c>
      <c r="D90" s="100">
        <f t="shared" si="4"/>
        <v>0.10614255642681791</v>
      </c>
      <c r="E90" s="101">
        <f t="shared" si="5"/>
        <v>0.10614255642681791</v>
      </c>
      <c r="F90" s="100">
        <f t="shared" si="6"/>
        <v>0.45541272563615132</v>
      </c>
      <c r="G90" s="101">
        <f t="shared" si="7"/>
        <v>0.45541272563615132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6804</v>
      </c>
      <c r="X90" s="116">
        <v>7516</v>
      </c>
      <c r="Y90" s="116">
        <v>8304</v>
      </c>
      <c r="Z90" s="116">
        <v>9148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63817</v>
      </c>
      <c r="X91" s="116">
        <v>69311</v>
      </c>
      <c r="Y91" s="116">
        <v>74420</v>
      </c>
      <c r="Z91" s="116">
        <v>80101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4887</v>
      </c>
      <c r="X93" s="116">
        <v>5529</v>
      </c>
      <c r="Y93" s="116">
        <v>6140</v>
      </c>
      <c r="Z93" s="116">
        <v>6573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9691</v>
      </c>
      <c r="X94" s="116">
        <v>10737</v>
      </c>
      <c r="Y94" s="116">
        <v>11762</v>
      </c>
      <c r="Z94" s="116">
        <v>13075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1785</v>
      </c>
      <c r="X95" s="116">
        <v>1972</v>
      </c>
      <c r="Y95" s="116">
        <v>2154</v>
      </c>
      <c r="Z95" s="116">
        <v>2367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7043</v>
      </c>
      <c r="X96" s="116">
        <v>8003</v>
      </c>
      <c r="Y96" s="116">
        <v>8966</v>
      </c>
      <c r="Z96" s="116">
        <v>10069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10483</v>
      </c>
      <c r="X97" s="116">
        <v>11211</v>
      </c>
      <c r="Y97" s="116">
        <v>11522</v>
      </c>
      <c r="Z97" s="116">
        <v>11887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5299</v>
      </c>
      <c r="X98" s="116">
        <v>5811</v>
      </c>
      <c r="Y98" s="116">
        <v>6190</v>
      </c>
      <c r="Z98" s="116">
        <v>6546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1283</v>
      </c>
      <c r="X99" s="116">
        <v>1391</v>
      </c>
      <c r="Y99" s="116">
        <v>1565</v>
      </c>
      <c r="Z99" s="116">
        <v>1827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3404</v>
      </c>
      <c r="X100" s="116">
        <v>3913</v>
      </c>
      <c r="Y100" s="116">
        <v>4362</v>
      </c>
      <c r="Z100" s="116">
        <v>5084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53472</v>
      </c>
      <c r="X101" s="116">
        <v>57636</v>
      </c>
      <c r="Y101" s="116">
        <v>61480</v>
      </c>
      <c r="Z101" s="116">
        <v>66501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128135</v>
      </c>
      <c r="X104" s="116">
        <v>146295</v>
      </c>
      <c r="Y104" s="116">
        <v>160555</v>
      </c>
      <c r="Z104" s="116">
        <v>174818</v>
      </c>
      <c r="AB104" s="113" t="str">
        <f>TEXT(Z104,"###,###")</f>
        <v>174,818</v>
      </c>
      <c r="AD104" s="134">
        <f>Z104/($Z$4)*100</f>
        <v>82.355268922566694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19984</v>
      </c>
      <c r="X105" s="116">
        <v>19785</v>
      </c>
      <c r="Y105" s="116">
        <v>19982</v>
      </c>
      <c r="Z105" s="116">
        <v>22170</v>
      </c>
      <c r="AB105" s="113" t="str">
        <f>TEXT(Z105,"###,###")</f>
        <v>22,170</v>
      </c>
      <c r="AD105" s="134">
        <f>Z105/($Z$4)*100</f>
        <v>10.444097930495163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148119</v>
      </c>
      <c r="X106" s="124">
        <v>166080</v>
      </c>
      <c r="Y106" s="124">
        <v>180537</v>
      </c>
      <c r="Z106" s="124">
        <v>196988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19169</v>
      </c>
      <c r="X108" s="116">
        <v>22580</v>
      </c>
      <c r="Y108" s="116">
        <v>30620</v>
      </c>
      <c r="Z108" s="116">
        <v>28877</v>
      </c>
      <c r="AB108" s="113" t="str">
        <f>TEXT(Z108,"###,###")</f>
        <v>28,877</v>
      </c>
      <c r="AD108" s="134">
        <f>Z108/($Z$4)*100</f>
        <v>13.603708432066256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17721</v>
      </c>
      <c r="X109" s="116">
        <v>20598</v>
      </c>
      <c r="Y109" s="116">
        <v>21882</v>
      </c>
      <c r="Z109" s="116">
        <v>22008</v>
      </c>
      <c r="AB109" s="113" t="str">
        <f>TEXT(Z109,"###,###")</f>
        <v>22,008</v>
      </c>
      <c r="AD109" s="134">
        <f>Z109/($Z$4)*100</f>
        <v>10.367781112058529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36454</v>
      </c>
      <c r="X110" s="116">
        <v>39668</v>
      </c>
      <c r="Y110" s="116">
        <v>39398</v>
      </c>
      <c r="Z110" s="116">
        <v>45614</v>
      </c>
      <c r="AB110" s="113" t="str">
        <f>TEXT(Z110,"###,###")</f>
        <v>45,614</v>
      </c>
      <c r="AD110" s="134">
        <f>Z110/($Z$4)*100</f>
        <v>21.488366396103132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74775</v>
      </c>
      <c r="X111" s="116">
        <v>83234</v>
      </c>
      <c r="Y111" s="116">
        <v>88637</v>
      </c>
      <c r="Z111" s="116">
        <v>100483</v>
      </c>
      <c r="AB111" s="113" t="str">
        <f>TEXT(Z111,"###,###")</f>
        <v>100,483</v>
      </c>
      <c r="AD111" s="134">
        <f>Z111/($Z$4)*100</f>
        <v>47.336684364002956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163298</v>
      </c>
      <c r="X112" s="116">
        <v>180453</v>
      </c>
      <c r="Y112" s="116">
        <v>195343</v>
      </c>
      <c r="Z112" s="116">
        <v>212272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38.299999999999997</v>
      </c>
      <c r="W118" s="135">
        <v>37.22</v>
      </c>
      <c r="X118" s="135">
        <v>38.08</v>
      </c>
      <c r="Y118" s="135">
        <v>38.01</v>
      </c>
      <c r="Z118" s="135">
        <v>37.85</v>
      </c>
      <c r="AB118" s="113" t="str">
        <f>TEXT(Z118,"##.0")</f>
        <v>37.9</v>
      </c>
    </row>
    <row r="120" spans="19:32" x14ac:dyDescent="0.25">
      <c r="S120" s="105" t="s">
        <v>104</v>
      </c>
      <c r="T120" s="116"/>
      <c r="U120" s="116"/>
      <c r="V120" s="116">
        <v>97559</v>
      </c>
      <c r="W120" s="116">
        <v>101867</v>
      </c>
      <c r="X120" s="116">
        <v>109490</v>
      </c>
      <c r="Y120" s="116">
        <v>116671</v>
      </c>
      <c r="Z120" s="116">
        <v>124880</v>
      </c>
      <c r="AB120" s="113" t="str">
        <f>TEXT(Z120,"###,###")</f>
        <v>124,880</v>
      </c>
    </row>
    <row r="121" spans="19:32" x14ac:dyDescent="0.25">
      <c r="S121" s="105" t="s">
        <v>105</v>
      </c>
      <c r="T121" s="116"/>
      <c r="U121" s="116"/>
      <c r="V121" s="116">
        <v>6910</v>
      </c>
      <c r="W121" s="116">
        <v>7467</v>
      </c>
      <c r="X121" s="116">
        <v>8052</v>
      </c>
      <c r="Y121" s="116">
        <v>8705</v>
      </c>
      <c r="Z121" s="116">
        <v>9696</v>
      </c>
      <c r="AB121" s="113" t="str">
        <f>TEXT(Z121,"###,###")</f>
        <v>9,696</v>
      </c>
    </row>
    <row r="122" spans="19:32" x14ac:dyDescent="0.25">
      <c r="S122" s="105" t="s">
        <v>106</v>
      </c>
      <c r="T122" s="116"/>
      <c r="U122" s="116"/>
      <c r="V122" s="116">
        <v>6642</v>
      </c>
      <c r="W122" s="116">
        <v>7954</v>
      </c>
      <c r="X122" s="116">
        <v>9405</v>
      </c>
      <c r="Y122" s="116">
        <v>10523</v>
      </c>
      <c r="Z122" s="116">
        <v>12024</v>
      </c>
      <c r="AB122" s="113" t="str">
        <f>TEXT(Z122,"###,###")</f>
        <v>12,024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104201</v>
      </c>
      <c r="W124" s="116">
        <v>109821</v>
      </c>
      <c r="X124" s="116">
        <v>118895</v>
      </c>
      <c r="Y124" s="116">
        <v>127194</v>
      </c>
      <c r="Z124" s="116">
        <v>136904</v>
      </c>
      <c r="AB124" s="113" t="str">
        <f>TEXT(Z124,"###,###")</f>
        <v>136,904</v>
      </c>
      <c r="AD124" s="131">
        <f>Z124/$Z$7*100</f>
        <v>93.384810575571947</v>
      </c>
    </row>
    <row r="125" spans="19:32" x14ac:dyDescent="0.25">
      <c r="S125" s="105" t="s">
        <v>108</v>
      </c>
      <c r="T125" s="116"/>
      <c r="U125" s="116"/>
      <c r="V125" s="116">
        <v>13552</v>
      </c>
      <c r="W125" s="116">
        <v>15421</v>
      </c>
      <c r="X125" s="116">
        <v>17457</v>
      </c>
      <c r="Y125" s="116">
        <v>19228</v>
      </c>
      <c r="Z125" s="116">
        <v>21720</v>
      </c>
      <c r="AB125" s="113" t="str">
        <f>TEXT(Z125,"###,###")</f>
        <v>21,720</v>
      </c>
      <c r="AD125" s="131">
        <f>Z125/$Z$7*100</f>
        <v>14.815623252070232</v>
      </c>
    </row>
    <row r="127" spans="19:32" x14ac:dyDescent="0.25">
      <c r="S127" s="105" t="s">
        <v>109</v>
      </c>
      <c r="T127" s="116"/>
      <c r="U127" s="116"/>
      <c r="V127" s="116">
        <v>60437</v>
      </c>
      <c r="W127" s="116">
        <v>63817</v>
      </c>
      <c r="X127" s="116">
        <v>69311</v>
      </c>
      <c r="Y127" s="116">
        <v>74420</v>
      </c>
      <c r="Z127" s="116">
        <v>80097</v>
      </c>
      <c r="AB127" s="113" t="str">
        <f>TEXT(Z127,"###,###")</f>
        <v>80,097</v>
      </c>
      <c r="AD127" s="131">
        <f>Z127/$Z$7*100</f>
        <v>54.63568027721314</v>
      </c>
    </row>
    <row r="128" spans="19:32" x14ac:dyDescent="0.25">
      <c r="S128" s="105" t="s">
        <v>110</v>
      </c>
      <c r="T128" s="116"/>
      <c r="U128" s="116"/>
      <c r="V128" s="116">
        <v>50680</v>
      </c>
      <c r="W128" s="116">
        <v>53472</v>
      </c>
      <c r="X128" s="116">
        <v>57636</v>
      </c>
      <c r="Y128" s="116">
        <v>61480</v>
      </c>
      <c r="Z128" s="116">
        <v>66502</v>
      </c>
      <c r="AB128" s="113" t="str">
        <f>TEXT(Z128,"###,###")</f>
        <v>66,502</v>
      </c>
      <c r="AD128" s="131">
        <f>Z128/$Z$7*100</f>
        <v>45.362273365984088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2F93C6E-2A22-4089-8909-F523D8D67EC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7F00F61E-AB6E-461F-A069-77F73666404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F6C210C8-6DE2-4A7E-A6AB-E5C27E7B6E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44948A05-FAB6-44C0-94E2-61AB162151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15BC1-CBDD-40B2-B38A-AF5D1CB7A5A1}">
  <sheetPr codeName="Sheet14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Yarra</v>
      </c>
      <c r="T1" s="103"/>
      <c r="U1" s="103"/>
      <c r="V1" s="103"/>
      <c r="W1" s="103"/>
      <c r="X1" s="103"/>
      <c r="Y1" s="104" t="str">
        <f>Y3</f>
        <v>8.77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193</v>
      </c>
      <c r="Y3" s="109" t="s">
        <v>280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8.77 Yarra,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89129</v>
      </c>
      <c r="W4" s="112">
        <v>91932</v>
      </c>
      <c r="X4" s="112">
        <v>97236</v>
      </c>
      <c r="Y4" s="112">
        <v>98130</v>
      </c>
      <c r="Z4" s="112">
        <v>101092</v>
      </c>
      <c r="AB4" s="113" t="str">
        <f>TEXT(Z4,"###,###")</f>
        <v>101,092</v>
      </c>
      <c r="AD4" s="114">
        <f>Z4/Y4-1</f>
        <v>3.0184449200040708E-2</v>
      </c>
      <c r="AF4" s="114">
        <f>Z4/V4-1</f>
        <v>0.13422118502395408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43618</v>
      </c>
      <c r="W5" s="112">
        <v>45075</v>
      </c>
      <c r="X5" s="112">
        <v>47772</v>
      </c>
      <c r="Y5" s="112">
        <v>48185</v>
      </c>
      <c r="Z5" s="112">
        <v>49294</v>
      </c>
      <c r="AB5" s="113" t="str">
        <f>TEXT(Z5,"###,###")</f>
        <v>49,294</v>
      </c>
      <c r="AD5" s="114">
        <f t="shared" ref="AD5:AD9" si="0">Z5/Y5-1</f>
        <v>2.3015461243125479E-2</v>
      </c>
      <c r="AF5" s="114">
        <f t="shared" ref="AF5:AF9" si="1">Z5/V5-1</f>
        <v>0.1301297629419047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45511</v>
      </c>
      <c r="W6" s="112">
        <v>46857</v>
      </c>
      <c r="X6" s="112">
        <v>49464</v>
      </c>
      <c r="Y6" s="112">
        <v>49943</v>
      </c>
      <c r="Z6" s="112">
        <v>51798</v>
      </c>
      <c r="AB6" s="113" t="str">
        <f>TEXT(Z6,"###,###")</f>
        <v>51,798</v>
      </c>
      <c r="AD6" s="114">
        <f t="shared" si="0"/>
        <v>3.7142342270187978E-2</v>
      </c>
      <c r="AF6" s="114">
        <f t="shared" si="1"/>
        <v>0.13814242710553493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58945</v>
      </c>
      <c r="W7" s="112">
        <v>60805</v>
      </c>
      <c r="X7" s="112">
        <v>63144</v>
      </c>
      <c r="Y7" s="112">
        <v>64504</v>
      </c>
      <c r="Z7" s="112">
        <v>65806</v>
      </c>
      <c r="AB7" s="113" t="str">
        <f>TEXT(Z7,"###,###")</f>
        <v>65,806</v>
      </c>
      <c r="AD7" s="114">
        <f t="shared" si="0"/>
        <v>2.0184794741411327E-2</v>
      </c>
      <c r="AF7" s="114">
        <f t="shared" si="1"/>
        <v>0.11639664093646629</v>
      </c>
    </row>
    <row r="8" spans="1:32" ht="17.25" customHeight="1" x14ac:dyDescent="0.25">
      <c r="A8" s="68" t="s">
        <v>13</v>
      </c>
      <c r="B8" s="69"/>
      <c r="C8" s="31"/>
      <c r="D8" s="70" t="str">
        <f>AB4</f>
        <v>101,092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65,806</v>
      </c>
      <c r="P8" s="71"/>
      <c r="S8" s="111" t="s">
        <v>87</v>
      </c>
      <c r="T8" s="112"/>
      <c r="U8" s="112"/>
      <c r="V8" s="112">
        <v>47202</v>
      </c>
      <c r="W8" s="112">
        <v>49423.15</v>
      </c>
      <c r="X8" s="112">
        <v>50274.74</v>
      </c>
      <c r="Y8" s="112">
        <v>52967.83</v>
      </c>
      <c r="Z8" s="112">
        <v>54224</v>
      </c>
      <c r="AB8" s="113" t="str">
        <f>TEXT(Z8,"$###,###")</f>
        <v>$54,224</v>
      </c>
      <c r="AD8" s="114">
        <f t="shared" si="0"/>
        <v>2.3715715746708943E-2</v>
      </c>
      <c r="AF8" s="114">
        <f t="shared" si="1"/>
        <v>0.1487648828439474</v>
      </c>
    </row>
    <row r="9" spans="1:32" x14ac:dyDescent="0.25">
      <c r="A9" s="32" t="s">
        <v>15</v>
      </c>
      <c r="B9" s="75"/>
      <c r="C9" s="76"/>
      <c r="D9" s="77">
        <f>AD104</f>
        <v>75.558896846436909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49.857155882442328</v>
      </c>
      <c r="P9" s="78" t="s">
        <v>88</v>
      </c>
      <c r="S9" s="111" t="s">
        <v>7</v>
      </c>
      <c r="T9" s="112"/>
      <c r="U9" s="112"/>
      <c r="V9" s="112">
        <v>4064852033</v>
      </c>
      <c r="W9" s="112">
        <v>4341968165</v>
      </c>
      <c r="X9" s="112">
        <v>4671072502</v>
      </c>
      <c r="Y9" s="112">
        <v>4981046308</v>
      </c>
      <c r="Z9" s="112">
        <v>5296079264</v>
      </c>
      <c r="AB9" s="113" t="str">
        <f>TEXT(Z9/1000000,"$#,###.0")&amp;" mil"</f>
        <v>$5,296.1 mil</v>
      </c>
      <c r="AD9" s="114">
        <f t="shared" si="0"/>
        <v>6.3246341535518225E-2</v>
      </c>
      <c r="AF9" s="114">
        <f t="shared" si="1"/>
        <v>0.30289595316248508</v>
      </c>
    </row>
    <row r="10" spans="1:32" x14ac:dyDescent="0.25">
      <c r="A10" s="32" t="s">
        <v>18</v>
      </c>
      <c r="B10" s="75"/>
      <c r="C10" s="76"/>
      <c r="D10" s="77">
        <f>AD105</f>
        <v>18.126063387805168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50.147402972373342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94.421481323891442</v>
      </c>
      <c r="P11" s="78" t="s">
        <v>88</v>
      </c>
      <c r="S11" s="111" t="s">
        <v>30</v>
      </c>
      <c r="T11" s="116"/>
      <c r="U11" s="116"/>
      <c r="V11" s="116">
        <v>80258</v>
      </c>
      <c r="W11" s="116">
        <v>82652</v>
      </c>
      <c r="X11" s="116">
        <v>87504</v>
      </c>
      <c r="Y11" s="116">
        <v>88167</v>
      </c>
      <c r="Z11" s="116">
        <v>90896</v>
      </c>
    </row>
    <row r="12" spans="1:32" ht="28.5" customHeight="1" x14ac:dyDescent="0.25">
      <c r="A12" s="32" t="s">
        <v>20</v>
      </c>
      <c r="B12" s="76"/>
      <c r="C12" s="76"/>
      <c r="D12" s="77">
        <f>AD108</f>
        <v>14.29687809124362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15.504665228094701</v>
      </c>
      <c r="P12" s="78" t="s">
        <v>88</v>
      </c>
      <c r="S12" s="111" t="s">
        <v>31</v>
      </c>
      <c r="T12" s="116"/>
      <c r="U12" s="116"/>
      <c r="V12" s="116">
        <v>8868</v>
      </c>
      <c r="W12" s="116">
        <v>9280</v>
      </c>
      <c r="X12" s="116">
        <v>9732</v>
      </c>
      <c r="Y12" s="116">
        <v>9962</v>
      </c>
      <c r="Z12" s="116">
        <v>10195</v>
      </c>
    </row>
    <row r="13" spans="1:32" ht="15" customHeight="1" x14ac:dyDescent="0.25">
      <c r="A13" s="32" t="s">
        <v>21</v>
      </c>
      <c r="B13" s="76"/>
      <c r="C13" s="76"/>
      <c r="D13" s="77">
        <f>AD109</f>
        <v>12.283860246112452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37.5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23.945514976457087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19.383956114091205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43.156728524512324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80.616043885908795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928</v>
      </c>
      <c r="Z15" s="116">
        <v>818</v>
      </c>
      <c r="AB15" s="121">
        <f t="shared" ref="AB15:AB34" si="2">IF(Z15="np",0,Z15/$Z$34)</f>
        <v>8.0917193419790083E-3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162</v>
      </c>
      <c r="Z16" s="116">
        <v>163</v>
      </c>
      <c r="AB16" s="121">
        <f t="shared" si="2"/>
        <v>1.6124086219346924E-3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3163</v>
      </c>
      <c r="Z17" s="116">
        <v>3166</v>
      </c>
      <c r="AB17" s="121">
        <f t="shared" si="2"/>
        <v>3.1318317159786724E-2</v>
      </c>
    </row>
    <row r="18" spans="1:28" x14ac:dyDescent="0.25">
      <c r="A18" s="67" t="str">
        <f>$S$1&amp;" ("&amp;$V$2&amp;" to "&amp;$Z$2&amp;")"</f>
        <v>Yarra (2014-15 to 2018-19)</v>
      </c>
      <c r="B18" s="67"/>
      <c r="C18" s="67"/>
      <c r="D18" s="67"/>
      <c r="E18" s="67"/>
      <c r="F18" s="67"/>
      <c r="G18" s="67" t="str">
        <f>$S$1&amp;" ("&amp;$V$2&amp;" to "&amp;$Z$2&amp;")"</f>
        <v>Yarra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618</v>
      </c>
      <c r="Z18" s="116">
        <v>651</v>
      </c>
      <c r="AB18" s="121">
        <f t="shared" si="2"/>
        <v>6.439742410303588E-3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3177</v>
      </c>
      <c r="Z19" s="116">
        <v>3312</v>
      </c>
      <c r="AB19" s="121">
        <f t="shared" si="2"/>
        <v>3.2762560465323325E-2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3129</v>
      </c>
      <c r="Z20" s="116">
        <v>2991</v>
      </c>
      <c r="AB20" s="121">
        <f t="shared" si="2"/>
        <v>2.9587203608629847E-2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6385</v>
      </c>
      <c r="Z21" s="116">
        <v>6424</v>
      </c>
      <c r="AB21" s="121">
        <f t="shared" si="2"/>
        <v>6.3546705443610213E-2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8949</v>
      </c>
      <c r="Z22" s="116">
        <v>9259</v>
      </c>
      <c r="AB22" s="121">
        <f t="shared" si="2"/>
        <v>9.1590744972351645E-2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1871</v>
      </c>
      <c r="Z23" s="116">
        <v>1892</v>
      </c>
      <c r="AB23" s="121">
        <f t="shared" si="2"/>
        <v>1.8715810507364653E-2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3789</v>
      </c>
      <c r="Z24" s="116">
        <v>4048</v>
      </c>
      <c r="AB24" s="121">
        <f t="shared" si="2"/>
        <v>4.0043129457617392E-2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4369</v>
      </c>
      <c r="Z25" s="116">
        <v>4551</v>
      </c>
      <c r="AB25" s="121">
        <f t="shared" si="2"/>
        <v>4.5018844407514025E-2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1648</v>
      </c>
      <c r="Z26" s="116">
        <v>1754</v>
      </c>
      <c r="AB26" s="121">
        <f t="shared" si="2"/>
        <v>1.7350703821309512E-2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15558</v>
      </c>
      <c r="Z27" s="116">
        <v>16076</v>
      </c>
      <c r="AB27" s="121">
        <f t="shared" si="2"/>
        <v>0.15902503684798844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9963</v>
      </c>
      <c r="Z28" s="116">
        <v>10373</v>
      </c>
      <c r="AB28" s="121">
        <f t="shared" si="2"/>
        <v>0.10261051923514457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4330</v>
      </c>
      <c r="Z29" s="116">
        <v>6290</v>
      </c>
      <c r="AB29" s="121">
        <f t="shared" si="2"/>
        <v>6.2221167067295802E-2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9378</v>
      </c>
      <c r="Z30" s="116">
        <v>8223</v>
      </c>
      <c r="AB30" s="121">
        <f t="shared" si="2"/>
        <v>8.1342552749502917E-2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10885</v>
      </c>
      <c r="Z31" s="116">
        <v>11494</v>
      </c>
      <c r="AB31" s="121">
        <f t="shared" si="2"/>
        <v>0.11369953803998378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3812</v>
      </c>
      <c r="Z32" s="116">
        <v>3976</v>
      </c>
      <c r="AB32" s="121">
        <f t="shared" si="2"/>
        <v>3.9330899882284276E-2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2719</v>
      </c>
      <c r="Z33" s="116">
        <v>3012</v>
      </c>
      <c r="AB33" s="121">
        <f t="shared" si="2"/>
        <v>2.9794937234768674E-2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98130</v>
      </c>
      <c r="Z34" s="124">
        <v>101091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53051</v>
      </c>
      <c r="AB37" s="136">
        <f>Z37/Z40*100</f>
        <v>80.616043885908795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12756</v>
      </c>
      <c r="AB38" s="136">
        <f>Z38/Z40*100</f>
        <v>19.383956114091205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65807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</v>
      </c>
      <c r="X44" s="116">
        <v>7</v>
      </c>
      <c r="Y44" s="116">
        <v>17</v>
      </c>
      <c r="Z44" s="116">
        <v>13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155</v>
      </c>
      <c r="X45" s="116">
        <v>168</v>
      </c>
      <c r="Y45" s="116">
        <v>178</v>
      </c>
      <c r="Z45" s="116">
        <v>172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946</v>
      </c>
      <c r="X46" s="116">
        <v>979</v>
      </c>
      <c r="Y46" s="116">
        <v>977</v>
      </c>
      <c r="Z46" s="116">
        <v>1015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4056</v>
      </c>
      <c r="X47" s="116">
        <v>4452</v>
      </c>
      <c r="Y47" s="116">
        <v>3883</v>
      </c>
      <c r="Z47" s="116">
        <v>3860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10462</v>
      </c>
      <c r="X48" s="116">
        <v>11237</v>
      </c>
      <c r="Y48" s="116">
        <v>10945</v>
      </c>
      <c r="Z48" s="116">
        <v>11089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Yarra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9165</v>
      </c>
      <c r="X49" s="116">
        <v>9565</v>
      </c>
      <c r="Y49" s="116">
        <v>10147</v>
      </c>
      <c r="Z49" s="116">
        <v>10579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5791</v>
      </c>
      <c r="X50" s="116">
        <v>6277</v>
      </c>
      <c r="Y50" s="116">
        <v>6503</v>
      </c>
      <c r="Z50" s="116">
        <v>6826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3928</v>
      </c>
      <c r="X51" s="116">
        <v>3985</v>
      </c>
      <c r="Y51" s="116">
        <v>4140</v>
      </c>
      <c r="Z51" s="116">
        <v>4243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3032</v>
      </c>
      <c r="X52" s="116">
        <v>3152</v>
      </c>
      <c r="Y52" s="116">
        <v>3269</v>
      </c>
      <c r="Z52" s="116">
        <v>3335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2573</v>
      </c>
      <c r="X53" s="116">
        <v>2667</v>
      </c>
      <c r="Y53" s="116">
        <v>2682</v>
      </c>
      <c r="Z53" s="116">
        <v>2620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1991</v>
      </c>
      <c r="X54" s="116">
        <v>2175</v>
      </c>
      <c r="Y54" s="116">
        <v>2186</v>
      </c>
      <c r="Z54" s="116">
        <v>2295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1452</v>
      </c>
      <c r="X55" s="116">
        <v>1458</v>
      </c>
      <c r="Y55" s="116">
        <v>1523</v>
      </c>
      <c r="Z55" s="116">
        <v>1543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957</v>
      </c>
      <c r="X56" s="116">
        <v>980</v>
      </c>
      <c r="Y56" s="116">
        <v>921</v>
      </c>
      <c r="Z56" s="116">
        <v>931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376</v>
      </c>
      <c r="X57" s="116">
        <v>473</v>
      </c>
      <c r="Y57" s="116">
        <v>525</v>
      </c>
      <c r="Z57" s="116">
        <v>550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115</v>
      </c>
      <c r="X58" s="116">
        <v>113</v>
      </c>
      <c r="Y58" s="116">
        <v>144</v>
      </c>
      <c r="Z58" s="116">
        <v>159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43</v>
      </c>
      <c r="X59" s="116">
        <v>58</v>
      </c>
      <c r="Y59" s="116">
        <v>53</v>
      </c>
      <c r="Z59" s="116">
        <v>46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21</v>
      </c>
      <c r="X60" s="116">
        <v>27</v>
      </c>
      <c r="Y60" s="116">
        <v>29</v>
      </c>
      <c r="Z60" s="116">
        <v>27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45075</v>
      </c>
      <c r="X61" s="116">
        <v>47772</v>
      </c>
      <c r="Y61" s="116">
        <v>48185</v>
      </c>
      <c r="Z61" s="116">
        <v>49294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11</v>
      </c>
      <c r="X63" s="116">
        <v>13</v>
      </c>
      <c r="Y63" s="116">
        <v>10</v>
      </c>
      <c r="Z63" s="116">
        <v>16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Yarra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238</v>
      </c>
      <c r="X64" s="116">
        <v>269</v>
      </c>
      <c r="Y64" s="116">
        <v>293</v>
      </c>
      <c r="Z64" s="116">
        <v>327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1300</v>
      </c>
      <c r="X65" s="116">
        <v>1341</v>
      </c>
      <c r="Y65" s="116">
        <v>1200</v>
      </c>
      <c r="Z65" s="116">
        <v>1201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5202</v>
      </c>
      <c r="X66" s="116">
        <v>5491</v>
      </c>
      <c r="Y66" s="116">
        <v>5098</v>
      </c>
      <c r="Z66" s="116">
        <v>5192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11932</v>
      </c>
      <c r="X67" s="116">
        <v>12598</v>
      </c>
      <c r="Y67" s="116">
        <v>12520</v>
      </c>
      <c r="Z67" s="116">
        <v>12927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9351</v>
      </c>
      <c r="X68" s="116">
        <v>9960</v>
      </c>
      <c r="Y68" s="116">
        <v>10200</v>
      </c>
      <c r="Z68" s="116">
        <v>10714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5227</v>
      </c>
      <c r="X69" s="116">
        <v>5510</v>
      </c>
      <c r="Y69" s="116">
        <v>5999</v>
      </c>
      <c r="Z69" s="116">
        <v>6208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3520</v>
      </c>
      <c r="X70" s="116">
        <v>3665</v>
      </c>
      <c r="Y70" s="116">
        <v>3657</v>
      </c>
      <c r="Z70" s="116">
        <v>3858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2880</v>
      </c>
      <c r="X71" s="116">
        <v>3058</v>
      </c>
      <c r="Y71" s="116">
        <v>3105</v>
      </c>
      <c r="Z71" s="116">
        <v>3121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2362</v>
      </c>
      <c r="X72" s="116">
        <v>2489</v>
      </c>
      <c r="Y72" s="116">
        <v>2565</v>
      </c>
      <c r="Z72" s="116">
        <v>2716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2099</v>
      </c>
      <c r="X73" s="116">
        <v>2108</v>
      </c>
      <c r="Y73" s="116">
        <v>2078</v>
      </c>
      <c r="Z73" s="116">
        <v>2195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1500</v>
      </c>
      <c r="X74" s="116">
        <v>1665</v>
      </c>
      <c r="Y74" s="116">
        <v>1727</v>
      </c>
      <c r="Z74" s="116">
        <v>1794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835</v>
      </c>
      <c r="X75" s="116">
        <v>815</v>
      </c>
      <c r="Y75" s="116">
        <v>840</v>
      </c>
      <c r="Z75" s="116">
        <v>931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268</v>
      </c>
      <c r="X76" s="116">
        <v>328</v>
      </c>
      <c r="Y76" s="116">
        <v>383</v>
      </c>
      <c r="Z76" s="116">
        <v>415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73</v>
      </c>
      <c r="X77" s="116">
        <v>98</v>
      </c>
      <c r="Y77" s="116">
        <v>92</v>
      </c>
      <c r="Z77" s="116">
        <v>106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25</v>
      </c>
      <c r="X78" s="116">
        <v>25</v>
      </c>
      <c r="Y78" s="116">
        <v>43</v>
      </c>
      <c r="Z78" s="116">
        <v>40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31</v>
      </c>
      <c r="X79" s="116">
        <v>31</v>
      </c>
      <c r="Y79" s="116">
        <v>35</v>
      </c>
      <c r="Z79" s="116">
        <v>36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46857</v>
      </c>
      <c r="X80" s="116">
        <v>49464</v>
      </c>
      <c r="Y80" s="116">
        <v>49943</v>
      </c>
      <c r="Z80" s="116">
        <v>51799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Yarra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4501</v>
      </c>
      <c r="X83" s="116">
        <v>4688</v>
      </c>
      <c r="Y83" s="116">
        <v>4920</v>
      </c>
      <c r="Z83" s="116">
        <v>4990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9096</v>
      </c>
      <c r="X84" s="116">
        <v>9790</v>
      </c>
      <c r="Y84" s="116">
        <v>10219</v>
      </c>
      <c r="Z84" s="116">
        <v>10566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101,092</v>
      </c>
      <c r="D85" s="100">
        <f t="shared" ref="D85:D90" si="4">AD4</f>
        <v>3.0184449200040708E-2</v>
      </c>
      <c r="E85" s="101">
        <f t="shared" ref="E85:E90" si="5">AD4</f>
        <v>3.0184449200040708E-2</v>
      </c>
      <c r="F85" s="100">
        <f t="shared" ref="F85:F90" si="6">AF4</f>
        <v>0.13422118502395408</v>
      </c>
      <c r="G85" s="101">
        <f t="shared" ref="G85:G90" si="7">AF4</f>
        <v>0.13422118502395408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2438</v>
      </c>
      <c r="X85" s="116">
        <v>2547</v>
      </c>
      <c r="Y85" s="116">
        <v>2640</v>
      </c>
      <c r="Z85" s="116">
        <v>2691</v>
      </c>
    </row>
    <row r="86" spans="1:30" ht="15" customHeight="1" x14ac:dyDescent="0.25">
      <c r="A86" s="102" t="s">
        <v>4</v>
      </c>
      <c r="B86" s="51"/>
      <c r="C86" s="61" t="str">
        <f t="shared" si="3"/>
        <v>49,294</v>
      </c>
      <c r="D86" s="100">
        <f t="shared" si="4"/>
        <v>2.3015461243125479E-2</v>
      </c>
      <c r="E86" s="101">
        <f t="shared" si="5"/>
        <v>2.3015461243125479E-2</v>
      </c>
      <c r="F86" s="100">
        <f t="shared" si="6"/>
        <v>0.1301297629419047</v>
      </c>
      <c r="G86" s="101">
        <f t="shared" si="7"/>
        <v>0.1301297629419047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1949</v>
      </c>
      <c r="X86" s="116">
        <v>2074</v>
      </c>
      <c r="Y86" s="116">
        <v>2065</v>
      </c>
      <c r="Z86" s="116">
        <v>2162</v>
      </c>
    </row>
    <row r="87" spans="1:30" ht="15" customHeight="1" x14ac:dyDescent="0.25">
      <c r="A87" s="102" t="s">
        <v>5</v>
      </c>
      <c r="B87" s="51"/>
      <c r="C87" s="61" t="str">
        <f t="shared" si="3"/>
        <v>51,798</v>
      </c>
      <c r="D87" s="100">
        <f t="shared" si="4"/>
        <v>3.7142342270187978E-2</v>
      </c>
      <c r="E87" s="101">
        <f t="shared" si="5"/>
        <v>3.7142342270187978E-2</v>
      </c>
      <c r="F87" s="100">
        <f t="shared" si="6"/>
        <v>0.13814242710553493</v>
      </c>
      <c r="G87" s="101">
        <f t="shared" si="7"/>
        <v>0.13814242710553493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1996</v>
      </c>
      <c r="X87" s="116">
        <v>2233</v>
      </c>
      <c r="Y87" s="116">
        <v>2251</v>
      </c>
      <c r="Z87" s="116">
        <v>2347</v>
      </c>
    </row>
    <row r="88" spans="1:30" ht="15" customHeight="1" x14ac:dyDescent="0.25">
      <c r="A88" s="51" t="s">
        <v>6</v>
      </c>
      <c r="B88" s="51"/>
      <c r="C88" s="61" t="str">
        <f t="shared" si="3"/>
        <v>65,806</v>
      </c>
      <c r="D88" s="100">
        <f t="shared" si="4"/>
        <v>2.0184794741411327E-2</v>
      </c>
      <c r="E88" s="101">
        <f t="shared" si="5"/>
        <v>2.0184794741411327E-2</v>
      </c>
      <c r="F88" s="100">
        <f t="shared" si="6"/>
        <v>0.11639664093646629</v>
      </c>
      <c r="G88" s="101">
        <f t="shared" si="7"/>
        <v>0.11639664093646629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1511</v>
      </c>
      <c r="X88" s="116">
        <v>1509</v>
      </c>
      <c r="Y88" s="116">
        <v>1570</v>
      </c>
      <c r="Z88" s="116">
        <v>1609</v>
      </c>
    </row>
    <row r="89" spans="1:30" ht="15" customHeight="1" x14ac:dyDescent="0.25">
      <c r="A89" s="51" t="s">
        <v>102</v>
      </c>
      <c r="B89" s="51"/>
      <c r="C89" s="61" t="str">
        <f t="shared" si="3"/>
        <v>$54,224</v>
      </c>
      <c r="D89" s="100">
        <f t="shared" si="4"/>
        <v>2.3715715746708943E-2</v>
      </c>
      <c r="E89" s="101">
        <f t="shared" si="5"/>
        <v>2.3715715746708943E-2</v>
      </c>
      <c r="F89" s="100">
        <f t="shared" si="6"/>
        <v>0.1487648828439474</v>
      </c>
      <c r="G89" s="101">
        <f t="shared" si="7"/>
        <v>0.1487648828439474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637</v>
      </c>
      <c r="X89" s="116">
        <v>648</v>
      </c>
      <c r="Y89" s="116">
        <v>670</v>
      </c>
      <c r="Z89" s="116">
        <v>646</v>
      </c>
    </row>
    <row r="90" spans="1:30" ht="15" customHeight="1" x14ac:dyDescent="0.25">
      <c r="A90" s="51" t="s">
        <v>7</v>
      </c>
      <c r="B90" s="51"/>
      <c r="C90" s="61" t="str">
        <f t="shared" si="3"/>
        <v>$5,296.1 mil</v>
      </c>
      <c r="D90" s="100">
        <f t="shared" si="4"/>
        <v>6.3246341535518225E-2</v>
      </c>
      <c r="E90" s="101">
        <f t="shared" si="5"/>
        <v>6.3246341535518225E-2</v>
      </c>
      <c r="F90" s="100">
        <f t="shared" si="6"/>
        <v>0.30289595316248508</v>
      </c>
      <c r="G90" s="101">
        <f t="shared" si="7"/>
        <v>0.30289595316248508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1547</v>
      </c>
      <c r="X90" s="116">
        <v>1638</v>
      </c>
      <c r="Y90" s="116">
        <v>1655</v>
      </c>
      <c r="Z90" s="116">
        <v>1606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30384</v>
      </c>
      <c r="X91" s="116">
        <v>31617</v>
      </c>
      <c r="Y91" s="116">
        <v>32324</v>
      </c>
      <c r="Z91" s="116">
        <v>32809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3635</v>
      </c>
      <c r="X93" s="116">
        <v>3997</v>
      </c>
      <c r="Y93" s="116">
        <v>4195</v>
      </c>
      <c r="Z93" s="116">
        <v>4320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10203</v>
      </c>
      <c r="X94" s="116">
        <v>10824</v>
      </c>
      <c r="Y94" s="116">
        <v>11245</v>
      </c>
      <c r="Z94" s="116">
        <v>11640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770</v>
      </c>
      <c r="X95" s="116">
        <v>829</v>
      </c>
      <c r="Y95" s="116">
        <v>886</v>
      </c>
      <c r="Z95" s="116">
        <v>926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2685</v>
      </c>
      <c r="X96" s="116">
        <v>2789</v>
      </c>
      <c r="Y96" s="116">
        <v>2802</v>
      </c>
      <c r="Z96" s="116">
        <v>2937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4007</v>
      </c>
      <c r="X97" s="116">
        <v>4373</v>
      </c>
      <c r="Y97" s="116">
        <v>4412</v>
      </c>
      <c r="Z97" s="116">
        <v>4537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2038</v>
      </c>
      <c r="X98" s="116">
        <v>2109</v>
      </c>
      <c r="Y98" s="116">
        <v>2115</v>
      </c>
      <c r="Z98" s="116">
        <v>2135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97</v>
      </c>
      <c r="X99" s="116">
        <v>118</v>
      </c>
      <c r="Y99" s="116">
        <v>102</v>
      </c>
      <c r="Z99" s="116">
        <v>125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706</v>
      </c>
      <c r="X100" s="116">
        <v>760</v>
      </c>
      <c r="Y100" s="116">
        <v>761</v>
      </c>
      <c r="Z100" s="116">
        <v>755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30421</v>
      </c>
      <c r="X101" s="116">
        <v>31527</v>
      </c>
      <c r="Y101" s="116">
        <v>32178</v>
      </c>
      <c r="Z101" s="116">
        <v>32998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67006</v>
      </c>
      <c r="X104" s="116">
        <v>73291</v>
      </c>
      <c r="Y104" s="116">
        <v>74326</v>
      </c>
      <c r="Z104" s="116">
        <v>76384</v>
      </c>
      <c r="AB104" s="113" t="str">
        <f>TEXT(Z104,"###,###")</f>
        <v>76,384</v>
      </c>
      <c r="AD104" s="134">
        <f>Z104/($Z$4)*100</f>
        <v>75.558896846436909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17284</v>
      </c>
      <c r="X105" s="116">
        <v>17512</v>
      </c>
      <c r="Y105" s="116">
        <v>17260</v>
      </c>
      <c r="Z105" s="116">
        <v>18324</v>
      </c>
      <c r="AB105" s="113" t="str">
        <f>TEXT(Z105,"###,###")</f>
        <v>18,324</v>
      </c>
      <c r="AD105" s="134">
        <f>Z105/($Z$4)*100</f>
        <v>18.126063387805168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84290</v>
      </c>
      <c r="X106" s="124">
        <v>90803</v>
      </c>
      <c r="Y106" s="124">
        <v>91586</v>
      </c>
      <c r="Z106" s="124">
        <v>94708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12327</v>
      </c>
      <c r="X108" s="116">
        <v>13495</v>
      </c>
      <c r="Y108" s="116">
        <v>16107</v>
      </c>
      <c r="Z108" s="116">
        <v>14453</v>
      </c>
      <c r="AB108" s="113" t="str">
        <f>TEXT(Z108,"###,###")</f>
        <v>14,453</v>
      </c>
      <c r="AD108" s="134">
        <f>Z108/($Z$4)*100</f>
        <v>14.29687809124362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12256</v>
      </c>
      <c r="X109" s="116">
        <v>13063</v>
      </c>
      <c r="Y109" s="116">
        <v>12521</v>
      </c>
      <c r="Z109" s="116">
        <v>12418</v>
      </c>
      <c r="AB109" s="113" t="str">
        <f>TEXT(Z109,"###,###")</f>
        <v>12,418</v>
      </c>
      <c r="AD109" s="134">
        <f>Z109/($Z$4)*100</f>
        <v>12.283860246112452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21400</v>
      </c>
      <c r="X110" s="116">
        <v>23080</v>
      </c>
      <c r="Y110" s="116">
        <v>21714</v>
      </c>
      <c r="Z110" s="116">
        <v>24207</v>
      </c>
      <c r="AB110" s="113" t="str">
        <f>TEXT(Z110,"###,###")</f>
        <v>24,207</v>
      </c>
      <c r="AD110" s="134">
        <f>Z110/($Z$4)*100</f>
        <v>23.945514976457087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38307</v>
      </c>
      <c r="X111" s="116">
        <v>41165</v>
      </c>
      <c r="Y111" s="116">
        <v>41244</v>
      </c>
      <c r="Z111" s="116">
        <v>43628</v>
      </c>
      <c r="AB111" s="113" t="str">
        <f>TEXT(Z111,"###,###")</f>
        <v>43,628</v>
      </c>
      <c r="AD111" s="134">
        <f>Z111/($Z$4)*100</f>
        <v>43.156728524512324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91932</v>
      </c>
      <c r="X112" s="116">
        <v>97236</v>
      </c>
      <c r="Y112" s="116">
        <v>98130</v>
      </c>
      <c r="Z112" s="116">
        <v>101091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35.130000000000003</v>
      </c>
      <c r="W118" s="135">
        <v>40.119999999999997</v>
      </c>
      <c r="X118" s="135">
        <v>37.159999999999997</v>
      </c>
      <c r="Y118" s="135">
        <v>37.42</v>
      </c>
      <c r="Z118" s="135">
        <v>37.49</v>
      </c>
      <c r="AB118" s="113" t="str">
        <f>TEXT(Z118,"##.0")</f>
        <v>37.5</v>
      </c>
    </row>
    <row r="120" spans="19:32" x14ac:dyDescent="0.25">
      <c r="S120" s="105" t="s">
        <v>104</v>
      </c>
      <c r="T120" s="116"/>
      <c r="U120" s="116"/>
      <c r="V120" s="116">
        <v>50074</v>
      </c>
      <c r="W120" s="116">
        <v>51525</v>
      </c>
      <c r="X120" s="116">
        <v>53412</v>
      </c>
      <c r="Y120" s="116">
        <v>54541</v>
      </c>
      <c r="Z120" s="116">
        <v>55613</v>
      </c>
      <c r="AB120" s="113" t="str">
        <f>TEXT(Z120,"###,###")</f>
        <v>55,613</v>
      </c>
    </row>
    <row r="121" spans="19:32" x14ac:dyDescent="0.25">
      <c r="S121" s="105" t="s">
        <v>105</v>
      </c>
      <c r="T121" s="116"/>
      <c r="U121" s="116"/>
      <c r="V121" s="116">
        <v>3452</v>
      </c>
      <c r="W121" s="116">
        <v>3464</v>
      </c>
      <c r="X121" s="116">
        <v>3531</v>
      </c>
      <c r="Y121" s="116">
        <v>3675</v>
      </c>
      <c r="Z121" s="116">
        <v>3681</v>
      </c>
      <c r="AB121" s="113" t="str">
        <f>TEXT(Z121,"###,###")</f>
        <v>3,681</v>
      </c>
    </row>
    <row r="122" spans="19:32" x14ac:dyDescent="0.25">
      <c r="S122" s="105" t="s">
        <v>106</v>
      </c>
      <c r="T122" s="116"/>
      <c r="U122" s="116"/>
      <c r="V122" s="116">
        <v>5419</v>
      </c>
      <c r="W122" s="116">
        <v>5820</v>
      </c>
      <c r="X122" s="116">
        <v>6201</v>
      </c>
      <c r="Y122" s="116">
        <v>6288</v>
      </c>
      <c r="Z122" s="116">
        <v>6522</v>
      </c>
      <c r="AB122" s="113" t="str">
        <f>TEXT(Z122,"###,###")</f>
        <v>6,522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55493</v>
      </c>
      <c r="W124" s="116">
        <v>57345</v>
      </c>
      <c r="X124" s="116">
        <v>59613</v>
      </c>
      <c r="Y124" s="116">
        <v>60829</v>
      </c>
      <c r="Z124" s="116">
        <v>62135</v>
      </c>
      <c r="AB124" s="113" t="str">
        <f>TEXT(Z124,"###,###")</f>
        <v>62,135</v>
      </c>
      <c r="AD124" s="131">
        <f>Z124/$Z$7*100</f>
        <v>94.421481323891442</v>
      </c>
    </row>
    <row r="125" spans="19:32" x14ac:dyDescent="0.25">
      <c r="S125" s="105" t="s">
        <v>108</v>
      </c>
      <c r="T125" s="116"/>
      <c r="U125" s="116"/>
      <c r="V125" s="116">
        <v>8871</v>
      </c>
      <c r="W125" s="116">
        <v>9284</v>
      </c>
      <c r="X125" s="116">
        <v>9732</v>
      </c>
      <c r="Y125" s="116">
        <v>9963</v>
      </c>
      <c r="Z125" s="116">
        <v>10203</v>
      </c>
      <c r="AB125" s="113" t="str">
        <f>TEXT(Z125,"###,###")</f>
        <v>10,203</v>
      </c>
      <c r="AD125" s="131">
        <f>Z125/$Z$7*100</f>
        <v>15.504665228094701</v>
      </c>
    </row>
    <row r="127" spans="19:32" x14ac:dyDescent="0.25">
      <c r="S127" s="105" t="s">
        <v>109</v>
      </c>
      <c r="T127" s="116"/>
      <c r="U127" s="116"/>
      <c r="V127" s="116">
        <v>29495</v>
      </c>
      <c r="W127" s="116">
        <v>30384</v>
      </c>
      <c r="X127" s="116">
        <v>31617</v>
      </c>
      <c r="Y127" s="116">
        <v>32324</v>
      </c>
      <c r="Z127" s="116">
        <v>32809</v>
      </c>
      <c r="AB127" s="113" t="str">
        <f>TEXT(Z127,"###,###")</f>
        <v>32,809</v>
      </c>
      <c r="AD127" s="131">
        <f>Z127/$Z$7*100</f>
        <v>49.857155882442328</v>
      </c>
    </row>
    <row r="128" spans="19:32" x14ac:dyDescent="0.25">
      <c r="S128" s="105" t="s">
        <v>110</v>
      </c>
      <c r="T128" s="116"/>
      <c r="U128" s="116"/>
      <c r="V128" s="116">
        <v>29450</v>
      </c>
      <c r="W128" s="116">
        <v>30421</v>
      </c>
      <c r="X128" s="116">
        <v>31527</v>
      </c>
      <c r="Y128" s="116">
        <v>32178</v>
      </c>
      <c r="Z128" s="116">
        <v>33000</v>
      </c>
      <c r="AB128" s="113" t="str">
        <f>TEXT(Z128,"###,###")</f>
        <v>33,000</v>
      </c>
      <c r="AD128" s="131">
        <f>Z128/$Z$7*100</f>
        <v>50.147402972373342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1383B78-D50E-487D-9E76-90CD0FA0CC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951680B3-936C-409C-AD25-920BE40E5F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D8F5CB8D-F5FA-426F-B16E-0161ED2C80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7B9BB1E6-930C-469D-971C-6490280CC8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679FF-504B-4478-AD78-560CB372D73E}">
  <sheetPr codeName="Sheet14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Yarra Ranges</v>
      </c>
      <c r="T1" s="103"/>
      <c r="U1" s="103"/>
      <c r="V1" s="103"/>
      <c r="W1" s="103"/>
      <c r="X1" s="103"/>
      <c r="Y1" s="104" t="str">
        <f>Y3</f>
        <v>8.78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194</v>
      </c>
      <c r="Y3" s="109" t="s">
        <v>281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8.78 Yarra Ranges,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118566</v>
      </c>
      <c r="W4" s="112">
        <v>118717</v>
      </c>
      <c r="X4" s="112">
        <v>122106</v>
      </c>
      <c r="Y4" s="112">
        <v>124768</v>
      </c>
      <c r="Z4" s="112">
        <v>126365</v>
      </c>
      <c r="AB4" s="113" t="str">
        <f>TEXT(Z4,"###,###")</f>
        <v>126,365</v>
      </c>
      <c r="AD4" s="114">
        <f>Z4/Y4-1</f>
        <v>1.2799756347781521E-2</v>
      </c>
      <c r="AF4" s="114">
        <f>Z4/V4-1</f>
        <v>6.5777710304809167E-2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59802</v>
      </c>
      <c r="W5" s="112">
        <v>59634</v>
      </c>
      <c r="X5" s="112">
        <v>61102</v>
      </c>
      <c r="Y5" s="112">
        <v>62549</v>
      </c>
      <c r="Z5" s="112">
        <v>62724</v>
      </c>
      <c r="AB5" s="113" t="str">
        <f>TEXT(Z5,"###,###")</f>
        <v>62,724</v>
      </c>
      <c r="AD5" s="114">
        <f t="shared" ref="AD5:AD9" si="0">Z5/Y5-1</f>
        <v>2.7978065196885282E-3</v>
      </c>
      <c r="AF5" s="114">
        <f t="shared" ref="AF5:AF9" si="1">Z5/V5-1</f>
        <v>4.8861242098926505E-2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58764</v>
      </c>
      <c r="W6" s="112">
        <v>59083</v>
      </c>
      <c r="X6" s="112">
        <v>61004</v>
      </c>
      <c r="Y6" s="112">
        <v>62218</v>
      </c>
      <c r="Z6" s="112">
        <v>63646</v>
      </c>
      <c r="AB6" s="113" t="str">
        <f>TEXT(Z6,"###,###")</f>
        <v>63,646</v>
      </c>
      <c r="AD6" s="114">
        <f t="shared" si="0"/>
        <v>2.295155742711108E-2</v>
      </c>
      <c r="AF6" s="114">
        <f t="shared" si="1"/>
        <v>8.3078075011912E-2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85979</v>
      </c>
      <c r="W7" s="112">
        <v>86686</v>
      </c>
      <c r="X7" s="112">
        <v>88275</v>
      </c>
      <c r="Y7" s="112">
        <v>90215</v>
      </c>
      <c r="Z7" s="112">
        <v>90539</v>
      </c>
      <c r="AB7" s="113" t="str">
        <f>TEXT(Z7,"###,###")</f>
        <v>90,539</v>
      </c>
      <c r="AD7" s="114">
        <f t="shared" si="0"/>
        <v>3.5914204954829998E-3</v>
      </c>
      <c r="AF7" s="114">
        <f t="shared" si="1"/>
        <v>5.3036206515544526E-2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126,365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90,539</v>
      </c>
      <c r="P8" s="71"/>
      <c r="S8" s="111" t="s">
        <v>87</v>
      </c>
      <c r="T8" s="112"/>
      <c r="U8" s="112"/>
      <c r="V8" s="112">
        <v>39208</v>
      </c>
      <c r="W8" s="112">
        <v>41457</v>
      </c>
      <c r="X8" s="112">
        <v>42033.4</v>
      </c>
      <c r="Y8" s="112">
        <v>43555</v>
      </c>
      <c r="Z8" s="112">
        <v>44527.16</v>
      </c>
      <c r="AB8" s="113" t="str">
        <f>TEXT(Z8,"$###,###")</f>
        <v>$44,527</v>
      </c>
      <c r="AD8" s="114">
        <f t="shared" si="0"/>
        <v>2.2320284697509019E-2</v>
      </c>
      <c r="AF8" s="114">
        <f t="shared" si="1"/>
        <v>0.13566517037339332</v>
      </c>
    </row>
    <row r="9" spans="1:32" x14ac:dyDescent="0.25">
      <c r="A9" s="32" t="s">
        <v>15</v>
      </c>
      <c r="B9" s="75"/>
      <c r="C9" s="76"/>
      <c r="D9" s="77">
        <f>AD104</f>
        <v>77.051398725913032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51.301649013132469</v>
      </c>
      <c r="P9" s="78" t="s">
        <v>88</v>
      </c>
      <c r="S9" s="111" t="s">
        <v>7</v>
      </c>
      <c r="T9" s="112"/>
      <c r="U9" s="112"/>
      <c r="V9" s="112">
        <v>4329506164</v>
      </c>
      <c r="W9" s="112">
        <v>4535586945</v>
      </c>
      <c r="X9" s="112">
        <v>4738850073</v>
      </c>
      <c r="Y9" s="112">
        <v>5046667634</v>
      </c>
      <c r="Z9" s="112">
        <v>5269545747</v>
      </c>
      <c r="AB9" s="113" t="str">
        <f>TEXT(Z9/1000000,"$#,###.0")&amp;" mil"</f>
        <v>$5,269.5 mil</v>
      </c>
      <c r="AD9" s="114">
        <f t="shared" si="0"/>
        <v>4.4163422116099582E-2</v>
      </c>
      <c r="AF9" s="114">
        <f t="shared" si="1"/>
        <v>0.21712397381864545</v>
      </c>
    </row>
    <row r="10" spans="1:32" x14ac:dyDescent="0.25">
      <c r="A10" s="32" t="s">
        <v>18</v>
      </c>
      <c r="B10" s="75"/>
      <c r="C10" s="76"/>
      <c r="D10" s="77">
        <f>AD105</f>
        <v>15.388754797610096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48.706082461701591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91.931653762467008</v>
      </c>
      <c r="P11" s="78" t="s">
        <v>88</v>
      </c>
      <c r="S11" s="111" t="s">
        <v>30</v>
      </c>
      <c r="T11" s="116"/>
      <c r="U11" s="116"/>
      <c r="V11" s="116">
        <v>105010</v>
      </c>
      <c r="W11" s="116">
        <v>105111</v>
      </c>
      <c r="X11" s="116">
        <v>108138</v>
      </c>
      <c r="Y11" s="116">
        <v>110526</v>
      </c>
      <c r="Z11" s="116">
        <v>112338</v>
      </c>
    </row>
    <row r="12" spans="1:32" ht="28.5" customHeight="1" x14ac:dyDescent="0.25">
      <c r="A12" s="32" t="s">
        <v>20</v>
      </c>
      <c r="B12" s="76"/>
      <c r="C12" s="76"/>
      <c r="D12" s="77">
        <f>AD108</f>
        <v>17.834843508882997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15.491666574625299</v>
      </c>
      <c r="P12" s="78" t="s">
        <v>88</v>
      </c>
      <c r="S12" s="111" t="s">
        <v>31</v>
      </c>
      <c r="T12" s="116"/>
      <c r="U12" s="116"/>
      <c r="V12" s="116">
        <v>13556</v>
      </c>
      <c r="W12" s="116">
        <v>13606</v>
      </c>
      <c r="X12" s="116">
        <v>13968</v>
      </c>
      <c r="Y12" s="116">
        <v>14242</v>
      </c>
      <c r="Z12" s="116">
        <v>14027</v>
      </c>
    </row>
    <row r="13" spans="1:32" ht="15" customHeight="1" x14ac:dyDescent="0.25">
      <c r="A13" s="32" t="s">
        <v>21</v>
      </c>
      <c r="B13" s="76"/>
      <c r="C13" s="76"/>
      <c r="D13" s="77">
        <f>AD109</f>
        <v>16.075653859850433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24.11348078977565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15.973449372680687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34.422506231947139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84.026550627319324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2282</v>
      </c>
      <c r="Z15" s="116">
        <v>2382</v>
      </c>
      <c r="AB15" s="121">
        <f t="shared" ref="AB15:AB34" si="2">IF(Z15="np",0,Z15/$Z$34)</f>
        <v>1.8850305466746858E-2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207</v>
      </c>
      <c r="Z16" s="116">
        <v>217</v>
      </c>
      <c r="AB16" s="121">
        <f t="shared" si="2"/>
        <v>1.7172612452913804E-3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10051</v>
      </c>
      <c r="Z17" s="116">
        <v>9945</v>
      </c>
      <c r="AB17" s="121">
        <f t="shared" si="2"/>
        <v>7.8701212370611881E-2</v>
      </c>
    </row>
    <row r="18" spans="1:28" x14ac:dyDescent="0.25">
      <c r="A18" s="67" t="str">
        <f>$S$1&amp;" ("&amp;$V$2&amp;" to "&amp;$Z$2&amp;")"</f>
        <v>Yarra Ranges (2014-15 to 2018-19)</v>
      </c>
      <c r="B18" s="67"/>
      <c r="C18" s="67"/>
      <c r="D18" s="67"/>
      <c r="E18" s="67"/>
      <c r="F18" s="67"/>
      <c r="G18" s="67" t="str">
        <f>$S$1&amp;" ("&amp;$V$2&amp;" to "&amp;$Z$2&amp;")"</f>
        <v>Yarra Ranges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805</v>
      </c>
      <c r="Z18" s="116">
        <v>823</v>
      </c>
      <c r="AB18" s="121">
        <f t="shared" si="2"/>
        <v>6.5129308980405812E-3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14123</v>
      </c>
      <c r="Z19" s="116">
        <v>14435</v>
      </c>
      <c r="AB19" s="121">
        <f t="shared" si="2"/>
        <v>0.11423348422018929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6331</v>
      </c>
      <c r="Z20" s="116">
        <v>6155</v>
      </c>
      <c r="AB20" s="121">
        <f t="shared" si="2"/>
        <v>4.8708492925200214E-2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11212</v>
      </c>
      <c r="Z21" s="116">
        <v>11016</v>
      </c>
      <c r="AB21" s="121">
        <f t="shared" si="2"/>
        <v>8.7176727548985464E-2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6184</v>
      </c>
      <c r="Z22" s="116">
        <v>6476</v>
      </c>
      <c r="AB22" s="121">
        <f t="shared" si="2"/>
        <v>5.1248773384824794E-2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3303</v>
      </c>
      <c r="Z23" s="116">
        <v>3243</v>
      </c>
      <c r="AB23" s="121">
        <f t="shared" si="2"/>
        <v>2.5663954923870722E-2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1675</v>
      </c>
      <c r="Z24" s="116">
        <v>1799</v>
      </c>
      <c r="AB24" s="121">
        <f t="shared" si="2"/>
        <v>1.423664967870596E-2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4179</v>
      </c>
      <c r="Z25" s="116">
        <v>4265</v>
      </c>
      <c r="AB25" s="121">
        <f t="shared" si="2"/>
        <v>3.3751701433952709E-2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2182</v>
      </c>
      <c r="Z26" s="116">
        <v>2131</v>
      </c>
      <c r="AB26" s="121">
        <f t="shared" si="2"/>
        <v>1.6863980247538855E-2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8710</v>
      </c>
      <c r="Z27" s="116">
        <v>8924</v>
      </c>
      <c r="AB27" s="121">
        <f t="shared" si="2"/>
        <v>7.0621379506821569E-2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9259</v>
      </c>
      <c r="Z28" s="116">
        <v>9236</v>
      </c>
      <c r="AB28" s="121">
        <f t="shared" si="2"/>
        <v>7.309043714982115E-2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5066</v>
      </c>
      <c r="Z29" s="116">
        <v>9386</v>
      </c>
      <c r="AB29" s="121">
        <f t="shared" si="2"/>
        <v>7.4277484093570947E-2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10765</v>
      </c>
      <c r="Z30" s="116">
        <v>8047</v>
      </c>
      <c r="AB30" s="121">
        <f t="shared" si="2"/>
        <v>6.3681111709031055E-2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13762</v>
      </c>
      <c r="Z31" s="116">
        <v>14291</v>
      </c>
      <c r="AB31" s="121">
        <f t="shared" si="2"/>
        <v>0.11309391915418948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2839</v>
      </c>
      <c r="Z32" s="116">
        <v>2904</v>
      </c>
      <c r="AB32" s="121">
        <f t="shared" si="2"/>
        <v>2.2981228830996171E-2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5338</v>
      </c>
      <c r="Z33" s="116">
        <v>5418</v>
      </c>
      <c r="AB33" s="121">
        <f t="shared" si="2"/>
        <v>4.2876135608242855E-2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124768</v>
      </c>
      <c r="Z34" s="124">
        <v>126364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76081</v>
      </c>
      <c r="AB37" s="136">
        <f>Z37/Z40*100</f>
        <v>84.026550627319324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14463</v>
      </c>
      <c r="AB38" s="136">
        <f>Z38/Z40*100</f>
        <v>15.973449372680687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90544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27</v>
      </c>
      <c r="X44" s="116">
        <v>30</v>
      </c>
      <c r="Y44" s="116">
        <v>31</v>
      </c>
      <c r="Z44" s="116">
        <v>25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1088</v>
      </c>
      <c r="X45" s="116">
        <v>1144</v>
      </c>
      <c r="Y45" s="116">
        <v>1172</v>
      </c>
      <c r="Z45" s="116">
        <v>1248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3792</v>
      </c>
      <c r="X46" s="116">
        <v>3886</v>
      </c>
      <c r="Y46" s="116">
        <v>3839</v>
      </c>
      <c r="Z46" s="116">
        <v>3787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5542</v>
      </c>
      <c r="X47" s="116">
        <v>5732</v>
      </c>
      <c r="Y47" s="116">
        <v>5888</v>
      </c>
      <c r="Z47" s="116">
        <v>5863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6750</v>
      </c>
      <c r="X48" s="116">
        <v>6850</v>
      </c>
      <c r="Y48" s="116">
        <v>7167</v>
      </c>
      <c r="Z48" s="116">
        <v>7174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Yarra Ranges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6075</v>
      </c>
      <c r="X49" s="116">
        <v>6378</v>
      </c>
      <c r="Y49" s="116">
        <v>6528</v>
      </c>
      <c r="Z49" s="116">
        <v>6726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5680</v>
      </c>
      <c r="X50" s="116">
        <v>5772</v>
      </c>
      <c r="Y50" s="116">
        <v>6084</v>
      </c>
      <c r="Z50" s="116">
        <v>6226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6111</v>
      </c>
      <c r="X51" s="116">
        <v>6061</v>
      </c>
      <c r="Y51" s="116">
        <v>6021</v>
      </c>
      <c r="Z51" s="116">
        <v>5798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6212</v>
      </c>
      <c r="X52" s="116">
        <v>6318</v>
      </c>
      <c r="Y52" s="116">
        <v>6416</v>
      </c>
      <c r="Z52" s="116">
        <v>6442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5688</v>
      </c>
      <c r="X53" s="116">
        <v>5819</v>
      </c>
      <c r="Y53" s="116">
        <v>5811</v>
      </c>
      <c r="Z53" s="116">
        <v>5712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5314</v>
      </c>
      <c r="X54" s="116">
        <v>5408</v>
      </c>
      <c r="Y54" s="116">
        <v>5543</v>
      </c>
      <c r="Z54" s="116">
        <v>5503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3888</v>
      </c>
      <c r="X55" s="116">
        <v>4054</v>
      </c>
      <c r="Y55" s="116">
        <v>4189</v>
      </c>
      <c r="Z55" s="116">
        <v>4267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2225</v>
      </c>
      <c r="X56" s="116">
        <v>2226</v>
      </c>
      <c r="Y56" s="116">
        <v>2250</v>
      </c>
      <c r="Z56" s="116">
        <v>2297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748</v>
      </c>
      <c r="X57" s="116">
        <v>923</v>
      </c>
      <c r="Y57" s="116">
        <v>1024</v>
      </c>
      <c r="Z57" s="116">
        <v>1104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291</v>
      </c>
      <c r="X58" s="116">
        <v>300</v>
      </c>
      <c r="Y58" s="116">
        <v>328</v>
      </c>
      <c r="Z58" s="116">
        <v>341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114</v>
      </c>
      <c r="X59" s="116">
        <v>127</v>
      </c>
      <c r="Y59" s="116">
        <v>150</v>
      </c>
      <c r="Z59" s="116">
        <v>136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85</v>
      </c>
      <c r="X60" s="116">
        <v>73</v>
      </c>
      <c r="Y60" s="116">
        <v>85</v>
      </c>
      <c r="Z60" s="116">
        <v>80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59634</v>
      </c>
      <c r="X61" s="116">
        <v>61102</v>
      </c>
      <c r="Y61" s="116">
        <v>62549</v>
      </c>
      <c r="Z61" s="116">
        <v>62724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31</v>
      </c>
      <c r="X63" s="116">
        <v>33</v>
      </c>
      <c r="Y63" s="116">
        <v>33</v>
      </c>
      <c r="Z63" s="116">
        <v>27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Yarra Ranges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1362</v>
      </c>
      <c r="X64" s="116">
        <v>1368</v>
      </c>
      <c r="Y64" s="116">
        <v>1328</v>
      </c>
      <c r="Z64" s="116">
        <v>1403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3784</v>
      </c>
      <c r="X65" s="116">
        <v>4009</v>
      </c>
      <c r="Y65" s="116">
        <v>4022</v>
      </c>
      <c r="Z65" s="116">
        <v>4214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5810</v>
      </c>
      <c r="X66" s="116">
        <v>6082</v>
      </c>
      <c r="Y66" s="116">
        <v>6303</v>
      </c>
      <c r="Z66" s="116">
        <v>6130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6360</v>
      </c>
      <c r="X67" s="116">
        <v>6627</v>
      </c>
      <c r="Y67" s="116">
        <v>6786</v>
      </c>
      <c r="Z67" s="116">
        <v>6951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5649</v>
      </c>
      <c r="X68" s="116">
        <v>6035</v>
      </c>
      <c r="Y68" s="116">
        <v>6410</v>
      </c>
      <c r="Z68" s="116">
        <v>6606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5371</v>
      </c>
      <c r="X69" s="116">
        <v>5564</v>
      </c>
      <c r="Y69" s="116">
        <v>5654</v>
      </c>
      <c r="Z69" s="116">
        <v>6046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6156</v>
      </c>
      <c r="X70" s="116">
        <v>6022</v>
      </c>
      <c r="Y70" s="116">
        <v>5894</v>
      </c>
      <c r="Z70" s="116">
        <v>6050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6448</v>
      </c>
      <c r="X71" s="116">
        <v>6901</v>
      </c>
      <c r="Y71" s="116">
        <v>6883</v>
      </c>
      <c r="Z71" s="116">
        <v>6982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6256</v>
      </c>
      <c r="X72" s="116">
        <v>6169</v>
      </c>
      <c r="Y72" s="116">
        <v>6189</v>
      </c>
      <c r="Z72" s="116">
        <v>6150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5501</v>
      </c>
      <c r="X73" s="116">
        <v>5596</v>
      </c>
      <c r="Y73" s="116">
        <v>5754</v>
      </c>
      <c r="Z73" s="116">
        <v>5851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3718</v>
      </c>
      <c r="X74" s="116">
        <v>3792</v>
      </c>
      <c r="Y74" s="116">
        <v>3931</v>
      </c>
      <c r="Z74" s="116">
        <v>4141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1670</v>
      </c>
      <c r="X75" s="116">
        <v>1739</v>
      </c>
      <c r="Y75" s="116">
        <v>1773</v>
      </c>
      <c r="Z75" s="116">
        <v>1883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488</v>
      </c>
      <c r="X76" s="116">
        <v>595</v>
      </c>
      <c r="Y76" s="116">
        <v>666</v>
      </c>
      <c r="Z76" s="116">
        <v>696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240</v>
      </c>
      <c r="X77" s="116">
        <v>248</v>
      </c>
      <c r="Y77" s="116">
        <v>255</v>
      </c>
      <c r="Z77" s="116">
        <v>258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118</v>
      </c>
      <c r="X78" s="116">
        <v>106</v>
      </c>
      <c r="Y78" s="116">
        <v>140</v>
      </c>
      <c r="Z78" s="116">
        <v>155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114</v>
      </c>
      <c r="X79" s="116">
        <v>118</v>
      </c>
      <c r="Y79" s="116">
        <v>122</v>
      </c>
      <c r="Z79" s="116">
        <v>105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59083</v>
      </c>
      <c r="X80" s="116">
        <v>61004</v>
      </c>
      <c r="Y80" s="116">
        <v>62218</v>
      </c>
      <c r="Z80" s="116">
        <v>63641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Yarra Ranges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5645</v>
      </c>
      <c r="X83" s="116">
        <v>5665</v>
      </c>
      <c r="Y83" s="116">
        <v>5813</v>
      </c>
      <c r="Z83" s="116">
        <v>5896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5441</v>
      </c>
      <c r="X84" s="116">
        <v>5595</v>
      </c>
      <c r="Y84" s="116">
        <v>5719</v>
      </c>
      <c r="Z84" s="116">
        <v>5905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126,365</v>
      </c>
      <c r="D85" s="100">
        <f t="shared" ref="D85:D90" si="4">AD4</f>
        <v>1.2799756347781521E-2</v>
      </c>
      <c r="E85" s="101">
        <f t="shared" ref="E85:E90" si="5">AD4</f>
        <v>1.2799756347781521E-2</v>
      </c>
      <c r="F85" s="100">
        <f t="shared" ref="F85:F90" si="6">AF4</f>
        <v>6.5777710304809167E-2</v>
      </c>
      <c r="G85" s="101">
        <f t="shared" ref="G85:G90" si="7">AF4</f>
        <v>6.5777710304809167E-2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10008</v>
      </c>
      <c r="X85" s="116">
        <v>10313</v>
      </c>
      <c r="Y85" s="116">
        <v>10836</v>
      </c>
      <c r="Z85" s="116">
        <v>11023</v>
      </c>
    </row>
    <row r="86" spans="1:30" ht="15" customHeight="1" x14ac:dyDescent="0.25">
      <c r="A86" s="102" t="s">
        <v>4</v>
      </c>
      <c r="B86" s="51"/>
      <c r="C86" s="61" t="str">
        <f t="shared" si="3"/>
        <v>62,724</v>
      </c>
      <c r="D86" s="100">
        <f t="shared" si="4"/>
        <v>2.7978065196885282E-3</v>
      </c>
      <c r="E86" s="101">
        <f t="shared" si="5"/>
        <v>2.7978065196885282E-3</v>
      </c>
      <c r="F86" s="100">
        <f t="shared" si="6"/>
        <v>4.8861242098926505E-2</v>
      </c>
      <c r="G86" s="101">
        <f t="shared" si="7"/>
        <v>4.8861242098926505E-2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2065</v>
      </c>
      <c r="X86" s="116">
        <v>2149</v>
      </c>
      <c r="Y86" s="116">
        <v>2333</v>
      </c>
      <c r="Z86" s="116">
        <v>2371</v>
      </c>
    </row>
    <row r="87" spans="1:30" ht="15" customHeight="1" x14ac:dyDescent="0.25">
      <c r="A87" s="102" t="s">
        <v>5</v>
      </c>
      <c r="B87" s="51"/>
      <c r="C87" s="61" t="str">
        <f t="shared" si="3"/>
        <v>63,646</v>
      </c>
      <c r="D87" s="100">
        <f t="shared" si="4"/>
        <v>2.295155742711108E-2</v>
      </c>
      <c r="E87" s="101">
        <f t="shared" si="5"/>
        <v>2.295155742711108E-2</v>
      </c>
      <c r="F87" s="100">
        <f t="shared" si="6"/>
        <v>8.3078075011912E-2</v>
      </c>
      <c r="G87" s="101">
        <f t="shared" si="7"/>
        <v>8.3078075011912E-2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1950</v>
      </c>
      <c r="X87" s="116">
        <v>2024</v>
      </c>
      <c r="Y87" s="116">
        <v>2015</v>
      </c>
      <c r="Z87" s="116">
        <v>2061</v>
      </c>
    </row>
    <row r="88" spans="1:30" ht="15" customHeight="1" x14ac:dyDescent="0.25">
      <c r="A88" s="51" t="s">
        <v>6</v>
      </c>
      <c r="B88" s="51"/>
      <c r="C88" s="61" t="str">
        <f t="shared" si="3"/>
        <v>90,539</v>
      </c>
      <c r="D88" s="100">
        <f t="shared" si="4"/>
        <v>3.5914204954829998E-3</v>
      </c>
      <c r="E88" s="101">
        <f t="shared" si="5"/>
        <v>3.5914204954829998E-3</v>
      </c>
      <c r="F88" s="100">
        <f t="shared" si="6"/>
        <v>5.3036206515544526E-2</v>
      </c>
      <c r="G88" s="101">
        <f t="shared" si="7"/>
        <v>5.3036206515544526E-2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2241</v>
      </c>
      <c r="X88" s="116">
        <v>2282</v>
      </c>
      <c r="Y88" s="116">
        <v>2382</v>
      </c>
      <c r="Z88" s="116">
        <v>2351</v>
      </c>
    </row>
    <row r="89" spans="1:30" ht="15" customHeight="1" x14ac:dyDescent="0.25">
      <c r="A89" s="51" t="s">
        <v>102</v>
      </c>
      <c r="B89" s="51"/>
      <c r="C89" s="61" t="str">
        <f t="shared" si="3"/>
        <v>$44,527</v>
      </c>
      <c r="D89" s="100">
        <f t="shared" si="4"/>
        <v>2.2320284697509019E-2</v>
      </c>
      <c r="E89" s="101">
        <f t="shared" si="5"/>
        <v>2.2320284697509019E-2</v>
      </c>
      <c r="F89" s="100">
        <f t="shared" si="6"/>
        <v>0.13566517037339332</v>
      </c>
      <c r="G89" s="101">
        <f t="shared" si="7"/>
        <v>0.13566517037339332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3144</v>
      </c>
      <c r="X89" s="116">
        <v>3164</v>
      </c>
      <c r="Y89" s="116">
        <v>3285</v>
      </c>
      <c r="Z89" s="116">
        <v>3222</v>
      </c>
    </row>
    <row r="90" spans="1:30" ht="15" customHeight="1" x14ac:dyDescent="0.25">
      <c r="A90" s="51" t="s">
        <v>7</v>
      </c>
      <c r="B90" s="51"/>
      <c r="C90" s="61" t="str">
        <f t="shared" si="3"/>
        <v>$5,269.5 mil</v>
      </c>
      <c r="D90" s="100">
        <f t="shared" si="4"/>
        <v>4.4163422116099582E-2</v>
      </c>
      <c r="E90" s="101">
        <f t="shared" si="5"/>
        <v>4.4163422116099582E-2</v>
      </c>
      <c r="F90" s="100">
        <f t="shared" si="6"/>
        <v>0.21712397381864545</v>
      </c>
      <c r="G90" s="101">
        <f t="shared" si="7"/>
        <v>0.21712397381864545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4182</v>
      </c>
      <c r="X90" s="116">
        <v>4288</v>
      </c>
      <c r="Y90" s="116">
        <v>4482</v>
      </c>
      <c r="Z90" s="116">
        <v>4531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44743</v>
      </c>
      <c r="X91" s="116">
        <v>45388</v>
      </c>
      <c r="Y91" s="116">
        <v>46453</v>
      </c>
      <c r="Z91" s="116">
        <v>46448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3235</v>
      </c>
      <c r="X93" s="116">
        <v>3490</v>
      </c>
      <c r="Y93" s="116">
        <v>3636</v>
      </c>
      <c r="Z93" s="116">
        <v>3759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7960</v>
      </c>
      <c r="X94" s="116">
        <v>8304</v>
      </c>
      <c r="Y94" s="116">
        <v>8574</v>
      </c>
      <c r="Z94" s="116">
        <v>8910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1730</v>
      </c>
      <c r="X95" s="116">
        <v>1786</v>
      </c>
      <c r="Y95" s="116">
        <v>1829</v>
      </c>
      <c r="Z95" s="116">
        <v>1850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5990</v>
      </c>
      <c r="X96" s="116">
        <v>6305</v>
      </c>
      <c r="Y96" s="116">
        <v>6719</v>
      </c>
      <c r="Z96" s="116">
        <v>6936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8088</v>
      </c>
      <c r="X97" s="116">
        <v>8493</v>
      </c>
      <c r="Y97" s="116">
        <v>8536</v>
      </c>
      <c r="Z97" s="116">
        <v>8522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4126</v>
      </c>
      <c r="X98" s="116">
        <v>4244</v>
      </c>
      <c r="Y98" s="116">
        <v>4427</v>
      </c>
      <c r="Z98" s="116">
        <v>4334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415</v>
      </c>
      <c r="X99" s="116">
        <v>426</v>
      </c>
      <c r="Y99" s="116">
        <v>433</v>
      </c>
      <c r="Z99" s="116">
        <v>463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2173</v>
      </c>
      <c r="X100" s="116">
        <v>2289</v>
      </c>
      <c r="Y100" s="116">
        <v>2386</v>
      </c>
      <c r="Z100" s="116">
        <v>2419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41943</v>
      </c>
      <c r="X101" s="116">
        <v>42887</v>
      </c>
      <c r="Y101" s="116">
        <v>43761</v>
      </c>
      <c r="Z101" s="116">
        <v>44098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88277</v>
      </c>
      <c r="X104" s="116">
        <v>93737</v>
      </c>
      <c r="Y104" s="116">
        <v>96552</v>
      </c>
      <c r="Z104" s="116">
        <v>97366</v>
      </c>
      <c r="AB104" s="113" t="str">
        <f>TEXT(Z104,"###,###")</f>
        <v>97,366</v>
      </c>
      <c r="AD104" s="134">
        <f>Z104/($Z$4)*100</f>
        <v>77.051398725913032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18454</v>
      </c>
      <c r="X105" s="116">
        <v>18303</v>
      </c>
      <c r="Y105" s="116">
        <v>18017</v>
      </c>
      <c r="Z105" s="116">
        <v>19446</v>
      </c>
      <c r="AB105" s="113" t="str">
        <f>TEXT(Z105,"###,###")</f>
        <v>19,446</v>
      </c>
      <c r="AD105" s="134">
        <f>Z105/($Z$4)*100</f>
        <v>15.388754797610096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106731</v>
      </c>
      <c r="X106" s="124">
        <v>112040</v>
      </c>
      <c r="Y106" s="124">
        <v>114569</v>
      </c>
      <c r="Z106" s="124">
        <v>116812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19491</v>
      </c>
      <c r="X108" s="116">
        <v>21198</v>
      </c>
      <c r="Y108" s="116">
        <v>24417</v>
      </c>
      <c r="Z108" s="116">
        <v>22537</v>
      </c>
      <c r="AB108" s="113" t="str">
        <f>TEXT(Z108,"###,###")</f>
        <v>22,537</v>
      </c>
      <c r="AD108" s="134">
        <f>Z108/($Z$4)*100</f>
        <v>17.834843508882997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19483</v>
      </c>
      <c r="X109" s="116">
        <v>20692</v>
      </c>
      <c r="Y109" s="116">
        <v>20454</v>
      </c>
      <c r="Z109" s="116">
        <v>20314</v>
      </c>
      <c r="AB109" s="113" t="str">
        <f>TEXT(Z109,"###,###")</f>
        <v>20,314</v>
      </c>
      <c r="AD109" s="134">
        <f>Z109/($Z$4)*100</f>
        <v>16.075653859850433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27258</v>
      </c>
      <c r="X110" s="116">
        <v>28142</v>
      </c>
      <c r="Y110" s="116">
        <v>27444</v>
      </c>
      <c r="Z110" s="116">
        <v>30471</v>
      </c>
      <c r="AB110" s="113" t="str">
        <f>TEXT(Z110,"###,###")</f>
        <v>30,471</v>
      </c>
      <c r="AD110" s="134">
        <f>Z110/($Z$4)*100</f>
        <v>24.11348078977565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40499</v>
      </c>
      <c r="X111" s="116">
        <v>42008</v>
      </c>
      <c r="Y111" s="116">
        <v>42254</v>
      </c>
      <c r="Z111" s="116">
        <v>43498</v>
      </c>
      <c r="AB111" s="113" t="str">
        <f>TEXT(Z111,"###,###")</f>
        <v>43,498</v>
      </c>
      <c r="AD111" s="134">
        <f>Z111/($Z$4)*100</f>
        <v>34.422506231947139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118717</v>
      </c>
      <c r="X112" s="116">
        <v>122106</v>
      </c>
      <c r="Y112" s="116">
        <v>124768</v>
      </c>
      <c r="Z112" s="116">
        <v>126365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41.75</v>
      </c>
      <c r="W118" s="135">
        <v>42.78</v>
      </c>
      <c r="X118" s="135">
        <v>41.81</v>
      </c>
      <c r="Y118" s="135">
        <v>41.89</v>
      </c>
      <c r="Z118" s="135">
        <v>41.83</v>
      </c>
      <c r="AB118" s="113" t="str">
        <f>TEXT(Z118,"##.0")</f>
        <v>41.8</v>
      </c>
    </row>
    <row r="120" spans="19:32" x14ac:dyDescent="0.25">
      <c r="S120" s="105" t="s">
        <v>104</v>
      </c>
      <c r="T120" s="116"/>
      <c r="U120" s="116"/>
      <c r="V120" s="116">
        <v>72423</v>
      </c>
      <c r="W120" s="116">
        <v>73080</v>
      </c>
      <c r="X120" s="116">
        <v>74307</v>
      </c>
      <c r="Y120" s="116">
        <v>75973</v>
      </c>
      <c r="Z120" s="116">
        <v>76511</v>
      </c>
      <c r="AB120" s="113" t="str">
        <f>TEXT(Z120,"###,###")</f>
        <v>76,511</v>
      </c>
    </row>
    <row r="121" spans="19:32" x14ac:dyDescent="0.25">
      <c r="S121" s="105" t="s">
        <v>105</v>
      </c>
      <c r="T121" s="116"/>
      <c r="U121" s="116"/>
      <c r="V121" s="116">
        <v>7323</v>
      </c>
      <c r="W121" s="116">
        <v>7374</v>
      </c>
      <c r="X121" s="116">
        <v>7477</v>
      </c>
      <c r="Y121" s="116">
        <v>7566</v>
      </c>
      <c r="Z121" s="116">
        <v>7303</v>
      </c>
      <c r="AB121" s="113" t="str">
        <f>TEXT(Z121,"###,###")</f>
        <v>7,303</v>
      </c>
    </row>
    <row r="122" spans="19:32" x14ac:dyDescent="0.25">
      <c r="S122" s="105" t="s">
        <v>106</v>
      </c>
      <c r="T122" s="116"/>
      <c r="U122" s="116"/>
      <c r="V122" s="116">
        <v>6232</v>
      </c>
      <c r="W122" s="116">
        <v>6232</v>
      </c>
      <c r="X122" s="116">
        <v>6491</v>
      </c>
      <c r="Y122" s="116">
        <v>6676</v>
      </c>
      <c r="Z122" s="116">
        <v>6723</v>
      </c>
      <c r="AB122" s="113" t="str">
        <f>TEXT(Z122,"###,###")</f>
        <v>6,723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78655</v>
      </c>
      <c r="W124" s="116">
        <v>79312</v>
      </c>
      <c r="X124" s="116">
        <v>80798</v>
      </c>
      <c r="Y124" s="116">
        <v>82649</v>
      </c>
      <c r="Z124" s="116">
        <v>83234</v>
      </c>
      <c r="AB124" s="113" t="str">
        <f>TEXT(Z124,"###,###")</f>
        <v>83,234</v>
      </c>
      <c r="AD124" s="131">
        <f>Z124/$Z$7*100</f>
        <v>91.931653762467008</v>
      </c>
    </row>
    <row r="125" spans="19:32" x14ac:dyDescent="0.25">
      <c r="S125" s="105" t="s">
        <v>108</v>
      </c>
      <c r="T125" s="116"/>
      <c r="U125" s="116"/>
      <c r="V125" s="116">
        <v>13555</v>
      </c>
      <c r="W125" s="116">
        <v>13606</v>
      </c>
      <c r="X125" s="116">
        <v>13968</v>
      </c>
      <c r="Y125" s="116">
        <v>14242</v>
      </c>
      <c r="Z125" s="116">
        <v>14026</v>
      </c>
      <c r="AB125" s="113" t="str">
        <f>TEXT(Z125,"###,###")</f>
        <v>14,026</v>
      </c>
      <c r="AD125" s="131">
        <f>Z125/$Z$7*100</f>
        <v>15.491666574625299</v>
      </c>
    </row>
    <row r="127" spans="19:32" x14ac:dyDescent="0.25">
      <c r="S127" s="105" t="s">
        <v>109</v>
      </c>
      <c r="T127" s="116"/>
      <c r="U127" s="116"/>
      <c r="V127" s="116">
        <v>44570</v>
      </c>
      <c r="W127" s="116">
        <v>44743</v>
      </c>
      <c r="X127" s="116">
        <v>45388</v>
      </c>
      <c r="Y127" s="116">
        <v>46453</v>
      </c>
      <c r="Z127" s="116">
        <v>46448</v>
      </c>
      <c r="AB127" s="113" t="str">
        <f>TEXT(Z127,"###,###")</f>
        <v>46,448</v>
      </c>
      <c r="AD127" s="131">
        <f>Z127/$Z$7*100</f>
        <v>51.301649013132469</v>
      </c>
    </row>
    <row r="128" spans="19:32" x14ac:dyDescent="0.25">
      <c r="S128" s="105" t="s">
        <v>110</v>
      </c>
      <c r="T128" s="116"/>
      <c r="U128" s="116"/>
      <c r="V128" s="116">
        <v>41409</v>
      </c>
      <c r="W128" s="116">
        <v>41943</v>
      </c>
      <c r="X128" s="116">
        <v>42887</v>
      </c>
      <c r="Y128" s="116">
        <v>43761</v>
      </c>
      <c r="Z128" s="116">
        <v>44098</v>
      </c>
      <c r="AB128" s="113" t="str">
        <f>TEXT(Z128,"###,###")</f>
        <v>44,098</v>
      </c>
      <c r="AD128" s="131">
        <f>Z128/$Z$7*100</f>
        <v>48.706082461701591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2893AB9-FF61-4624-81A6-BF6B55B91C4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CCA123AD-84A4-4DA1-ADD4-9F9F8C04AA5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73D977D1-313D-48AD-82CE-75148AD491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1A02CBED-F99F-4B6E-B0D5-5384F2054A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C6029-358C-4CE9-B96A-D1E23CEA861D}">
  <sheetPr codeName="Sheet7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Bayside</v>
      </c>
      <c r="T1" s="103"/>
      <c r="U1" s="103"/>
      <c r="V1" s="103"/>
      <c r="W1" s="103"/>
      <c r="X1" s="103"/>
      <c r="Y1" s="104" t="str">
        <f>Y3</f>
        <v>8.7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111</v>
      </c>
      <c r="Y3" s="109" t="s">
        <v>217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8.7 Bayside,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75580</v>
      </c>
      <c r="W4" s="112">
        <v>75688</v>
      </c>
      <c r="X4" s="112">
        <v>78001</v>
      </c>
      <c r="Y4" s="112">
        <v>79027</v>
      </c>
      <c r="Z4" s="112">
        <v>81149</v>
      </c>
      <c r="AB4" s="113" t="str">
        <f>TEXT(Z4,"###,###")</f>
        <v>81,149</v>
      </c>
      <c r="AD4" s="114">
        <f>Z4/Y4-1</f>
        <v>2.6851582370582161E-2</v>
      </c>
      <c r="AF4" s="114">
        <f>Z4/V4-1</f>
        <v>7.3683514157184549E-2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36880</v>
      </c>
      <c r="W5" s="112">
        <v>36923</v>
      </c>
      <c r="X5" s="112">
        <v>37869</v>
      </c>
      <c r="Y5" s="112">
        <v>38485</v>
      </c>
      <c r="Z5" s="112">
        <v>39408</v>
      </c>
      <c r="AB5" s="113" t="str">
        <f>TEXT(Z5,"###,###")</f>
        <v>39,408</v>
      </c>
      <c r="AD5" s="114">
        <f t="shared" ref="AD5:AD9" si="0">Z5/Y5-1</f>
        <v>2.3983370144212035E-2</v>
      </c>
      <c r="AF5" s="114">
        <f t="shared" ref="AF5:AF9" si="1">Z5/V5-1</f>
        <v>6.8546637744034689E-2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38700</v>
      </c>
      <c r="W6" s="112">
        <v>38765</v>
      </c>
      <c r="X6" s="112">
        <v>40132</v>
      </c>
      <c r="Y6" s="112">
        <v>40541</v>
      </c>
      <c r="Z6" s="112">
        <v>41739</v>
      </c>
      <c r="AB6" s="113" t="str">
        <f>TEXT(Z6,"###,###")</f>
        <v>41,739</v>
      </c>
      <c r="AD6" s="114">
        <f t="shared" si="0"/>
        <v>2.9550331762906668E-2</v>
      </c>
      <c r="AF6" s="114">
        <f t="shared" si="1"/>
        <v>7.8527131782945681E-2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54703</v>
      </c>
      <c r="W7" s="112">
        <v>54999</v>
      </c>
      <c r="X7" s="112">
        <v>56079</v>
      </c>
      <c r="Y7" s="112">
        <v>56881</v>
      </c>
      <c r="Z7" s="112">
        <v>57643</v>
      </c>
      <c r="AB7" s="113" t="str">
        <f>TEXT(Z7,"###,###")</f>
        <v>57,643</v>
      </c>
      <c r="AD7" s="114">
        <f t="shared" si="0"/>
        <v>1.3396388952374272E-2</v>
      </c>
      <c r="AF7" s="114">
        <f t="shared" si="1"/>
        <v>5.3744767197411392E-2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81,149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57,643</v>
      </c>
      <c r="P8" s="71"/>
      <c r="S8" s="111" t="s">
        <v>87</v>
      </c>
      <c r="T8" s="112"/>
      <c r="U8" s="112"/>
      <c r="V8" s="112">
        <v>45973</v>
      </c>
      <c r="W8" s="112">
        <v>48011.28</v>
      </c>
      <c r="X8" s="112">
        <v>49400.14</v>
      </c>
      <c r="Y8" s="112">
        <v>50480</v>
      </c>
      <c r="Z8" s="112">
        <v>51100</v>
      </c>
      <c r="AB8" s="113" t="str">
        <f>TEXT(Z8,"$###,###")</f>
        <v>$51,100</v>
      </c>
      <c r="AD8" s="114">
        <f t="shared" si="0"/>
        <v>1.228209191759122E-2</v>
      </c>
      <c r="AF8" s="114">
        <f t="shared" si="1"/>
        <v>0.11152198029278049</v>
      </c>
    </row>
    <row r="9" spans="1:32" x14ac:dyDescent="0.25">
      <c r="A9" s="32" t="s">
        <v>15</v>
      </c>
      <c r="B9" s="75"/>
      <c r="C9" s="76"/>
      <c r="D9" s="77">
        <f>AD104</f>
        <v>77.212288506327866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49.986988879829291</v>
      </c>
      <c r="P9" s="78" t="s">
        <v>88</v>
      </c>
      <c r="S9" s="111" t="s">
        <v>7</v>
      </c>
      <c r="T9" s="112"/>
      <c r="U9" s="112"/>
      <c r="V9" s="112">
        <v>4748974580</v>
      </c>
      <c r="W9" s="112">
        <v>4943966326</v>
      </c>
      <c r="X9" s="112">
        <v>5147920638</v>
      </c>
      <c r="Y9" s="112">
        <v>5405227113</v>
      </c>
      <c r="Z9" s="112">
        <v>5574144787</v>
      </c>
      <c r="AB9" s="113" t="str">
        <f>TEXT(Z9/1000000,"$#,###.0")&amp;" mil"</f>
        <v>$5,574.1 mil</v>
      </c>
      <c r="AD9" s="114">
        <f t="shared" si="0"/>
        <v>3.1250800469371454E-2</v>
      </c>
      <c r="AF9" s="114">
        <f t="shared" si="1"/>
        <v>0.17375755399389825</v>
      </c>
    </row>
    <row r="10" spans="1:32" x14ac:dyDescent="0.25">
      <c r="A10" s="32" t="s">
        <v>18</v>
      </c>
      <c r="B10" s="75"/>
      <c r="C10" s="76"/>
      <c r="D10" s="77">
        <f>AD105</f>
        <v>15.059951447337614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50.006071856079657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91.988619606890694</v>
      </c>
      <c r="P11" s="78" t="s">
        <v>88</v>
      </c>
      <c r="S11" s="111" t="s">
        <v>30</v>
      </c>
      <c r="T11" s="116"/>
      <c r="U11" s="116"/>
      <c r="V11" s="116">
        <v>66888</v>
      </c>
      <c r="W11" s="116">
        <v>66783</v>
      </c>
      <c r="X11" s="116">
        <v>68960</v>
      </c>
      <c r="Y11" s="116">
        <v>69918</v>
      </c>
      <c r="Z11" s="116">
        <v>71871</v>
      </c>
    </row>
    <row r="12" spans="1:32" ht="28.5" customHeight="1" x14ac:dyDescent="0.25">
      <c r="A12" s="32" t="s">
        <v>20</v>
      </c>
      <c r="B12" s="76"/>
      <c r="C12" s="76"/>
      <c r="D12" s="77">
        <f>AD108</f>
        <v>17.652712910818373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16.093888243151813</v>
      </c>
      <c r="P12" s="78" t="s">
        <v>88</v>
      </c>
      <c r="S12" s="111" t="s">
        <v>31</v>
      </c>
      <c r="T12" s="116"/>
      <c r="U12" s="116"/>
      <c r="V12" s="116">
        <v>8690</v>
      </c>
      <c r="W12" s="116">
        <v>8905</v>
      </c>
      <c r="X12" s="116">
        <v>9041</v>
      </c>
      <c r="Y12" s="116">
        <v>9107</v>
      </c>
      <c r="Z12" s="116">
        <v>9276</v>
      </c>
    </row>
    <row r="13" spans="1:32" ht="15" customHeight="1" x14ac:dyDescent="0.25">
      <c r="A13" s="32" t="s">
        <v>21</v>
      </c>
      <c r="B13" s="76"/>
      <c r="C13" s="76"/>
      <c r="D13" s="77">
        <f>AD109</f>
        <v>13.806701253250194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43.8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21.705751149120754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16.233236758557275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39.109539242627761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83.766763241442717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380</v>
      </c>
      <c r="Z15" s="116">
        <v>414</v>
      </c>
      <c r="AB15" s="121">
        <f t="shared" ref="AB15:AB34" si="2">IF(Z15="np",0,Z15/$Z$34)</f>
        <v>5.1015378548895903E-3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187</v>
      </c>
      <c r="Z16" s="116">
        <v>199</v>
      </c>
      <c r="AB16" s="121">
        <f t="shared" si="2"/>
        <v>2.4521884858044163E-3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3365</v>
      </c>
      <c r="Z17" s="116">
        <v>3258</v>
      </c>
      <c r="AB17" s="121">
        <f t="shared" si="2"/>
        <v>4.0146884858044164E-2</v>
      </c>
    </row>
    <row r="18" spans="1:28" x14ac:dyDescent="0.25">
      <c r="A18" s="67" t="str">
        <f>$S$1&amp;" ("&amp;$V$2&amp;" to "&amp;$Z$2&amp;")"</f>
        <v>Bayside (2014-15 to 2018-19)</v>
      </c>
      <c r="B18" s="67"/>
      <c r="C18" s="67"/>
      <c r="D18" s="67"/>
      <c r="E18" s="67"/>
      <c r="F18" s="67"/>
      <c r="G18" s="67" t="str">
        <f>$S$1&amp;" ("&amp;$V$2&amp;" to "&amp;$Z$2&amp;")"</f>
        <v>Bayside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444</v>
      </c>
      <c r="Z18" s="116">
        <v>465</v>
      </c>
      <c r="AB18" s="121">
        <f t="shared" si="2"/>
        <v>5.7299881703470031E-3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4045</v>
      </c>
      <c r="Z19" s="116">
        <v>4174</v>
      </c>
      <c r="AB19" s="121">
        <f t="shared" si="2"/>
        <v>5.1434345425867507E-2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3746</v>
      </c>
      <c r="Z20" s="116">
        <v>3750</v>
      </c>
      <c r="AB20" s="121">
        <f t="shared" si="2"/>
        <v>4.6209582018927442E-2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6561</v>
      </c>
      <c r="Z21" s="116">
        <v>6717</v>
      </c>
      <c r="AB21" s="121">
        <f t="shared" si="2"/>
        <v>8.2770603312302835E-2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4541</v>
      </c>
      <c r="Z22" s="116">
        <v>4953</v>
      </c>
      <c r="AB22" s="121">
        <f t="shared" si="2"/>
        <v>6.1033615930599368E-2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1514</v>
      </c>
      <c r="Z23" s="116">
        <v>1563</v>
      </c>
      <c r="AB23" s="121">
        <f t="shared" si="2"/>
        <v>1.9260153785488961E-2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2142</v>
      </c>
      <c r="Z24" s="116">
        <v>2224</v>
      </c>
      <c r="AB24" s="121">
        <f t="shared" si="2"/>
        <v>2.7405362776025236E-2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4944</v>
      </c>
      <c r="Z25" s="116">
        <v>4878</v>
      </c>
      <c r="AB25" s="121">
        <f t="shared" si="2"/>
        <v>6.0109424290220821E-2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2068</v>
      </c>
      <c r="Z26" s="116">
        <v>2021</v>
      </c>
      <c r="AB26" s="121">
        <f t="shared" si="2"/>
        <v>2.4903884069400632E-2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11743</v>
      </c>
      <c r="Z27" s="116">
        <v>12085</v>
      </c>
      <c r="AB27" s="121">
        <f t="shared" si="2"/>
        <v>0.14891807965299683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5793</v>
      </c>
      <c r="Z28" s="116">
        <v>6083</v>
      </c>
      <c r="AB28" s="121">
        <f t="shared" si="2"/>
        <v>7.4958103312302835E-2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2843</v>
      </c>
      <c r="Z29" s="116">
        <v>4863</v>
      </c>
      <c r="AB29" s="121">
        <f t="shared" si="2"/>
        <v>5.9924585962145109E-2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7484</v>
      </c>
      <c r="Z30" s="116">
        <v>6511</v>
      </c>
      <c r="AB30" s="121">
        <f t="shared" si="2"/>
        <v>8.0232156940063096E-2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8397</v>
      </c>
      <c r="Z31" s="116">
        <v>8562</v>
      </c>
      <c r="AB31" s="121">
        <f t="shared" si="2"/>
        <v>0.10550571766561515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2379</v>
      </c>
      <c r="Z32" s="116">
        <v>2602</v>
      </c>
      <c r="AB32" s="121">
        <f t="shared" si="2"/>
        <v>3.2063288643533125E-2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2087</v>
      </c>
      <c r="Z33" s="116">
        <v>2138</v>
      </c>
      <c r="AB33" s="121">
        <f t="shared" si="2"/>
        <v>2.6345623028391166E-2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79027</v>
      </c>
      <c r="Z34" s="124">
        <v>81152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48284</v>
      </c>
      <c r="AB37" s="136">
        <f>Z37/Z40*100</f>
        <v>83.766763241442717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9357</v>
      </c>
      <c r="AB38" s="136">
        <f>Z38/Z40*100</f>
        <v>16.233236758557275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57641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24</v>
      </c>
      <c r="X44" s="116">
        <v>30</v>
      </c>
      <c r="Y44" s="116">
        <v>23</v>
      </c>
      <c r="Z44" s="116">
        <v>26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437</v>
      </c>
      <c r="X45" s="116">
        <v>480</v>
      </c>
      <c r="Y45" s="116">
        <v>544</v>
      </c>
      <c r="Z45" s="116">
        <v>612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1915</v>
      </c>
      <c r="X46" s="116">
        <v>2138</v>
      </c>
      <c r="Y46" s="116">
        <v>2171</v>
      </c>
      <c r="Z46" s="116">
        <v>2638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3547</v>
      </c>
      <c r="X47" s="116">
        <v>3577</v>
      </c>
      <c r="Y47" s="116">
        <v>3718</v>
      </c>
      <c r="Z47" s="116">
        <v>3664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3421</v>
      </c>
      <c r="X48" s="116">
        <v>3513</v>
      </c>
      <c r="Y48" s="116">
        <v>3632</v>
      </c>
      <c r="Z48" s="116">
        <v>3906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Bayside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2819</v>
      </c>
      <c r="X49" s="116">
        <v>2919</v>
      </c>
      <c r="Y49" s="116">
        <v>3104</v>
      </c>
      <c r="Z49" s="116">
        <v>3064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3101</v>
      </c>
      <c r="X50" s="116">
        <v>3193</v>
      </c>
      <c r="Y50" s="116">
        <v>3237</v>
      </c>
      <c r="Z50" s="116">
        <v>3306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3981</v>
      </c>
      <c r="X51" s="116">
        <v>3882</v>
      </c>
      <c r="Y51" s="116">
        <v>3728</v>
      </c>
      <c r="Z51" s="116">
        <v>3579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4435</v>
      </c>
      <c r="X52" s="116">
        <v>4517</v>
      </c>
      <c r="Y52" s="116">
        <v>4440</v>
      </c>
      <c r="Z52" s="116">
        <v>4446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3918</v>
      </c>
      <c r="X53" s="116">
        <v>3978</v>
      </c>
      <c r="Y53" s="116">
        <v>4077</v>
      </c>
      <c r="Z53" s="116">
        <v>4061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3515</v>
      </c>
      <c r="X54" s="116">
        <v>3616</v>
      </c>
      <c r="Y54" s="116">
        <v>3658</v>
      </c>
      <c r="Z54" s="116">
        <v>3791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2554</v>
      </c>
      <c r="X55" s="116">
        <v>2647</v>
      </c>
      <c r="Y55" s="116">
        <v>2654</v>
      </c>
      <c r="Z55" s="116">
        <v>2719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1770</v>
      </c>
      <c r="X56" s="116">
        <v>1704</v>
      </c>
      <c r="Y56" s="116">
        <v>1768</v>
      </c>
      <c r="Z56" s="116">
        <v>1841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843</v>
      </c>
      <c r="X57" s="116">
        <v>976</v>
      </c>
      <c r="Y57" s="116">
        <v>995</v>
      </c>
      <c r="Z57" s="116">
        <v>1035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339</v>
      </c>
      <c r="X58" s="116">
        <v>385</v>
      </c>
      <c r="Y58" s="116">
        <v>376</v>
      </c>
      <c r="Z58" s="116">
        <v>449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167</v>
      </c>
      <c r="X59" s="116">
        <v>183</v>
      </c>
      <c r="Y59" s="116">
        <v>169</v>
      </c>
      <c r="Z59" s="116">
        <v>157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137</v>
      </c>
      <c r="X60" s="116">
        <v>129</v>
      </c>
      <c r="Y60" s="116">
        <v>130</v>
      </c>
      <c r="Z60" s="116">
        <v>111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36923</v>
      </c>
      <c r="X61" s="116">
        <v>37869</v>
      </c>
      <c r="Y61" s="116">
        <v>38485</v>
      </c>
      <c r="Z61" s="116">
        <v>39412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32</v>
      </c>
      <c r="X63" s="116">
        <v>32</v>
      </c>
      <c r="Y63" s="116">
        <v>23</v>
      </c>
      <c r="Z63" s="116">
        <v>28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Bayside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594</v>
      </c>
      <c r="X64" s="116">
        <v>661</v>
      </c>
      <c r="Y64" s="116">
        <v>663</v>
      </c>
      <c r="Z64" s="116">
        <v>754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2200</v>
      </c>
      <c r="X65" s="116">
        <v>2359</v>
      </c>
      <c r="Y65" s="116">
        <v>2554</v>
      </c>
      <c r="Z65" s="116">
        <v>2718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3705</v>
      </c>
      <c r="X66" s="116">
        <v>3848</v>
      </c>
      <c r="Y66" s="116">
        <v>3787</v>
      </c>
      <c r="Z66" s="116">
        <v>4091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3639</v>
      </c>
      <c r="X67" s="116">
        <v>3817</v>
      </c>
      <c r="Y67" s="116">
        <v>3937</v>
      </c>
      <c r="Z67" s="116">
        <v>3977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3205</v>
      </c>
      <c r="X68" s="116">
        <v>3253</v>
      </c>
      <c r="Y68" s="116">
        <v>3279</v>
      </c>
      <c r="Z68" s="116">
        <v>3379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3283</v>
      </c>
      <c r="X69" s="116">
        <v>3423</v>
      </c>
      <c r="Y69" s="116">
        <v>3589</v>
      </c>
      <c r="Z69" s="116">
        <v>3672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4198</v>
      </c>
      <c r="X70" s="116">
        <v>4175</v>
      </c>
      <c r="Y70" s="116">
        <v>3991</v>
      </c>
      <c r="Z70" s="116">
        <v>3855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4742</v>
      </c>
      <c r="X71" s="116">
        <v>4973</v>
      </c>
      <c r="Y71" s="116">
        <v>4971</v>
      </c>
      <c r="Z71" s="116">
        <v>5011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4432</v>
      </c>
      <c r="X72" s="116">
        <v>4430</v>
      </c>
      <c r="Y72" s="116">
        <v>4320</v>
      </c>
      <c r="Z72" s="116">
        <v>4493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3655</v>
      </c>
      <c r="X73" s="116">
        <v>3967</v>
      </c>
      <c r="Y73" s="116">
        <v>3953</v>
      </c>
      <c r="Z73" s="116">
        <v>4073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2432</v>
      </c>
      <c r="X74" s="116">
        <v>2446</v>
      </c>
      <c r="Y74" s="116">
        <v>2577</v>
      </c>
      <c r="Z74" s="116">
        <v>2722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1454</v>
      </c>
      <c r="X75" s="116">
        <v>1477</v>
      </c>
      <c r="Y75" s="116">
        <v>1574</v>
      </c>
      <c r="Z75" s="116">
        <v>1644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582</v>
      </c>
      <c r="X76" s="116">
        <v>688</v>
      </c>
      <c r="Y76" s="116">
        <v>705</v>
      </c>
      <c r="Z76" s="116">
        <v>749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244</v>
      </c>
      <c r="X77" s="116">
        <v>246</v>
      </c>
      <c r="Y77" s="116">
        <v>232</v>
      </c>
      <c r="Z77" s="116">
        <v>250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143</v>
      </c>
      <c r="X78" s="116">
        <v>129</v>
      </c>
      <c r="Y78" s="116">
        <v>135</v>
      </c>
      <c r="Z78" s="116">
        <v>130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239</v>
      </c>
      <c r="X79" s="116">
        <v>208</v>
      </c>
      <c r="Y79" s="116">
        <v>217</v>
      </c>
      <c r="Z79" s="116">
        <v>191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38765</v>
      </c>
      <c r="X80" s="116">
        <v>40132</v>
      </c>
      <c r="Y80" s="116">
        <v>40541</v>
      </c>
      <c r="Z80" s="116">
        <v>41738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Bayside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6618</v>
      </c>
      <c r="X83" s="116">
        <v>6869</v>
      </c>
      <c r="Y83" s="116">
        <v>6977</v>
      </c>
      <c r="Z83" s="116">
        <v>7068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6513</v>
      </c>
      <c r="X84" s="116">
        <v>6757</v>
      </c>
      <c r="Y84" s="116">
        <v>6965</v>
      </c>
      <c r="Z84" s="116">
        <v>7112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81,149</v>
      </c>
      <c r="D85" s="100">
        <f t="shared" ref="D85:D90" si="4">AD4</f>
        <v>2.6851582370582161E-2</v>
      </c>
      <c r="E85" s="101">
        <f t="shared" ref="E85:E90" si="5">AD4</f>
        <v>2.6851582370582161E-2</v>
      </c>
      <c r="F85" s="100">
        <f t="shared" ref="F85:F90" si="6">AF4</f>
        <v>7.3683514157184549E-2</v>
      </c>
      <c r="G85" s="101">
        <f t="shared" ref="G85:G90" si="7">AF4</f>
        <v>7.3683514157184549E-2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2013</v>
      </c>
      <c r="X85" s="116">
        <v>2117</v>
      </c>
      <c r="Y85" s="116">
        <v>2250</v>
      </c>
      <c r="Z85" s="116">
        <v>2248</v>
      </c>
    </row>
    <row r="86" spans="1:30" ht="15" customHeight="1" x14ac:dyDescent="0.25">
      <c r="A86" s="102" t="s">
        <v>4</v>
      </c>
      <c r="B86" s="51"/>
      <c r="C86" s="61" t="str">
        <f t="shared" si="3"/>
        <v>39,408</v>
      </c>
      <c r="D86" s="100">
        <f t="shared" si="4"/>
        <v>2.3983370144212035E-2</v>
      </c>
      <c r="E86" s="101">
        <f t="shared" si="5"/>
        <v>2.3983370144212035E-2</v>
      </c>
      <c r="F86" s="100">
        <f t="shared" si="6"/>
        <v>6.8546637744034689E-2</v>
      </c>
      <c r="G86" s="101">
        <f t="shared" si="7"/>
        <v>6.8546637744034689E-2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1335</v>
      </c>
      <c r="X86" s="116">
        <v>1424</v>
      </c>
      <c r="Y86" s="116">
        <v>1472</v>
      </c>
      <c r="Z86" s="116">
        <v>1492</v>
      </c>
    </row>
    <row r="87" spans="1:30" ht="15" customHeight="1" x14ac:dyDescent="0.25">
      <c r="A87" s="102" t="s">
        <v>5</v>
      </c>
      <c r="B87" s="51"/>
      <c r="C87" s="61" t="str">
        <f t="shared" si="3"/>
        <v>41,739</v>
      </c>
      <c r="D87" s="100">
        <f t="shared" si="4"/>
        <v>2.9550331762906668E-2</v>
      </c>
      <c r="E87" s="101">
        <f t="shared" si="5"/>
        <v>2.9550331762906668E-2</v>
      </c>
      <c r="F87" s="100">
        <f t="shared" si="6"/>
        <v>7.8527131782945681E-2</v>
      </c>
      <c r="G87" s="101">
        <f t="shared" si="7"/>
        <v>7.8527131782945681E-2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1772</v>
      </c>
      <c r="X87" s="116">
        <v>1819</v>
      </c>
      <c r="Y87" s="116">
        <v>1860</v>
      </c>
      <c r="Z87" s="116">
        <v>1858</v>
      </c>
    </row>
    <row r="88" spans="1:30" ht="15" customHeight="1" x14ac:dyDescent="0.25">
      <c r="A88" s="51" t="s">
        <v>6</v>
      </c>
      <c r="B88" s="51"/>
      <c r="C88" s="61" t="str">
        <f t="shared" si="3"/>
        <v>57,643</v>
      </c>
      <c r="D88" s="100">
        <f t="shared" si="4"/>
        <v>1.3396388952374272E-2</v>
      </c>
      <c r="E88" s="101">
        <f t="shared" si="5"/>
        <v>1.3396388952374272E-2</v>
      </c>
      <c r="F88" s="100">
        <f t="shared" si="6"/>
        <v>5.3744767197411392E-2</v>
      </c>
      <c r="G88" s="101">
        <f t="shared" si="7"/>
        <v>5.3744767197411392E-2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1666</v>
      </c>
      <c r="X88" s="116">
        <v>1659</v>
      </c>
      <c r="Y88" s="116">
        <v>1739</v>
      </c>
      <c r="Z88" s="116">
        <v>1747</v>
      </c>
    </row>
    <row r="89" spans="1:30" ht="15" customHeight="1" x14ac:dyDescent="0.25">
      <c r="A89" s="51" t="s">
        <v>102</v>
      </c>
      <c r="B89" s="51"/>
      <c r="C89" s="61" t="str">
        <f t="shared" si="3"/>
        <v>$51,100</v>
      </c>
      <c r="D89" s="100">
        <f t="shared" si="4"/>
        <v>1.228209191759122E-2</v>
      </c>
      <c r="E89" s="101">
        <f t="shared" si="5"/>
        <v>1.228209191759122E-2</v>
      </c>
      <c r="F89" s="100">
        <f t="shared" si="6"/>
        <v>0.11152198029278049</v>
      </c>
      <c r="G89" s="101">
        <f t="shared" si="7"/>
        <v>0.11152198029278049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462</v>
      </c>
      <c r="X89" s="116">
        <v>481</v>
      </c>
      <c r="Y89" s="116">
        <v>507</v>
      </c>
      <c r="Z89" s="116">
        <v>498</v>
      </c>
    </row>
    <row r="90" spans="1:30" ht="15" customHeight="1" x14ac:dyDescent="0.25">
      <c r="A90" s="51" t="s">
        <v>7</v>
      </c>
      <c r="B90" s="51"/>
      <c r="C90" s="61" t="str">
        <f t="shared" si="3"/>
        <v>$5,574.1 mil</v>
      </c>
      <c r="D90" s="100">
        <f t="shared" si="4"/>
        <v>3.1250800469371454E-2</v>
      </c>
      <c r="E90" s="101">
        <f t="shared" si="5"/>
        <v>3.1250800469371454E-2</v>
      </c>
      <c r="F90" s="100">
        <f t="shared" si="6"/>
        <v>0.17375755399389825</v>
      </c>
      <c r="G90" s="101">
        <f t="shared" si="7"/>
        <v>0.17375755399389825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911</v>
      </c>
      <c r="X90" s="116">
        <v>904</v>
      </c>
      <c r="Y90" s="116">
        <v>982</v>
      </c>
      <c r="Z90" s="116">
        <v>980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27574</v>
      </c>
      <c r="X91" s="116">
        <v>28035</v>
      </c>
      <c r="Y91" s="116">
        <v>28499</v>
      </c>
      <c r="Z91" s="116">
        <v>28814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3581</v>
      </c>
      <c r="X93" s="116">
        <v>3793</v>
      </c>
      <c r="Y93" s="116">
        <v>4029</v>
      </c>
      <c r="Z93" s="116">
        <v>4168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7621</v>
      </c>
      <c r="X94" s="116">
        <v>7859</v>
      </c>
      <c r="Y94" s="116">
        <v>8058</v>
      </c>
      <c r="Z94" s="116">
        <v>8162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484</v>
      </c>
      <c r="X95" s="116">
        <v>490</v>
      </c>
      <c r="Y95" s="116">
        <v>497</v>
      </c>
      <c r="Z95" s="116">
        <v>515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2064</v>
      </c>
      <c r="X96" s="116">
        <v>2176</v>
      </c>
      <c r="Y96" s="116">
        <v>2225</v>
      </c>
      <c r="Z96" s="116">
        <v>2369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5137</v>
      </c>
      <c r="X97" s="116">
        <v>5346</v>
      </c>
      <c r="Y97" s="116">
        <v>5259</v>
      </c>
      <c r="Z97" s="116">
        <v>5261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2336</v>
      </c>
      <c r="X98" s="116">
        <v>2424</v>
      </c>
      <c r="Y98" s="116">
        <v>2538</v>
      </c>
      <c r="Z98" s="116">
        <v>2523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46</v>
      </c>
      <c r="X99" s="116">
        <v>50</v>
      </c>
      <c r="Y99" s="116">
        <v>46</v>
      </c>
      <c r="Z99" s="116">
        <v>66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313</v>
      </c>
      <c r="X100" s="116">
        <v>341</v>
      </c>
      <c r="Y100" s="116">
        <v>359</v>
      </c>
      <c r="Z100" s="116">
        <v>386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27425</v>
      </c>
      <c r="X101" s="116">
        <v>28044</v>
      </c>
      <c r="Y101" s="116">
        <v>28381</v>
      </c>
      <c r="Z101" s="116">
        <v>28828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56115</v>
      </c>
      <c r="X104" s="116">
        <v>60091</v>
      </c>
      <c r="Y104" s="116">
        <v>61339</v>
      </c>
      <c r="Z104" s="116">
        <v>62657</v>
      </c>
      <c r="AB104" s="113" t="str">
        <f>TEXT(Z104,"###,###")</f>
        <v>62,657</v>
      </c>
      <c r="AD104" s="134">
        <f>Z104/($Z$4)*100</f>
        <v>77.212288506327866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11843</v>
      </c>
      <c r="X105" s="116">
        <v>11703</v>
      </c>
      <c r="Y105" s="116">
        <v>11248</v>
      </c>
      <c r="Z105" s="116">
        <v>12221</v>
      </c>
      <c r="AB105" s="113" t="str">
        <f>TEXT(Z105,"###,###")</f>
        <v>12,221</v>
      </c>
      <c r="AD105" s="134">
        <f>Z105/($Z$4)*100</f>
        <v>15.059951447337614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67958</v>
      </c>
      <c r="X106" s="124">
        <v>71794</v>
      </c>
      <c r="Y106" s="124">
        <v>72587</v>
      </c>
      <c r="Z106" s="124">
        <v>74878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12893</v>
      </c>
      <c r="X108" s="116">
        <v>14316</v>
      </c>
      <c r="Y108" s="116">
        <v>15967</v>
      </c>
      <c r="Z108" s="116">
        <v>14325</v>
      </c>
      <c r="AB108" s="113" t="str">
        <f>TEXT(Z108,"###,###")</f>
        <v>14,325</v>
      </c>
      <c r="AD108" s="134">
        <f>Z108/($Z$4)*100</f>
        <v>17.652712910818373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10474</v>
      </c>
      <c r="X109" s="116">
        <v>11130</v>
      </c>
      <c r="Y109" s="116">
        <v>10783</v>
      </c>
      <c r="Z109" s="116">
        <v>11204</v>
      </c>
      <c r="AB109" s="113" t="str">
        <f>TEXT(Z109,"###,###")</f>
        <v>11,204</v>
      </c>
      <c r="AD109" s="134">
        <f>Z109/($Z$4)*100</f>
        <v>13.806701253250194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15942</v>
      </c>
      <c r="X110" s="116">
        <v>16474</v>
      </c>
      <c r="Y110" s="116">
        <v>15717</v>
      </c>
      <c r="Z110" s="116">
        <v>17614</v>
      </c>
      <c r="AB110" s="113" t="str">
        <f>TEXT(Z110,"###,###")</f>
        <v>17,614</v>
      </c>
      <c r="AD110" s="134">
        <f>Z110/($Z$4)*100</f>
        <v>21.705751149120754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28649</v>
      </c>
      <c r="X111" s="116">
        <v>29874</v>
      </c>
      <c r="Y111" s="116">
        <v>30120</v>
      </c>
      <c r="Z111" s="116">
        <v>31737</v>
      </c>
      <c r="AB111" s="113" t="str">
        <f>TEXT(Z111,"###,###")</f>
        <v>31,737</v>
      </c>
      <c r="AD111" s="134">
        <f>Z111/($Z$4)*100</f>
        <v>39.109539242627761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75688</v>
      </c>
      <c r="X112" s="116">
        <v>78001</v>
      </c>
      <c r="Y112" s="116">
        <v>79027</v>
      </c>
      <c r="Z112" s="116">
        <v>81152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40.880000000000003</v>
      </c>
      <c r="W118" s="135">
        <v>42</v>
      </c>
      <c r="X118" s="135">
        <v>43.95</v>
      </c>
      <c r="Y118" s="135">
        <v>43.92</v>
      </c>
      <c r="Z118" s="135">
        <v>43.83</v>
      </c>
      <c r="AB118" s="113" t="str">
        <f>TEXT(Z118,"##.0")</f>
        <v>43.8</v>
      </c>
    </row>
    <row r="120" spans="19:32" x14ac:dyDescent="0.25">
      <c r="S120" s="105" t="s">
        <v>104</v>
      </c>
      <c r="T120" s="116"/>
      <c r="U120" s="116"/>
      <c r="V120" s="116">
        <v>46011</v>
      </c>
      <c r="W120" s="116">
        <v>46094</v>
      </c>
      <c r="X120" s="116">
        <v>47038</v>
      </c>
      <c r="Y120" s="116">
        <v>47772</v>
      </c>
      <c r="Z120" s="116">
        <v>48365</v>
      </c>
      <c r="AB120" s="113" t="str">
        <f>TEXT(Z120,"###,###")</f>
        <v>48,365</v>
      </c>
    </row>
    <row r="121" spans="19:32" x14ac:dyDescent="0.25">
      <c r="S121" s="105" t="s">
        <v>105</v>
      </c>
      <c r="T121" s="116"/>
      <c r="U121" s="116"/>
      <c r="V121" s="116">
        <v>4516</v>
      </c>
      <c r="W121" s="116">
        <v>4698</v>
      </c>
      <c r="X121" s="116">
        <v>4676</v>
      </c>
      <c r="Y121" s="116">
        <v>4654</v>
      </c>
      <c r="Z121" s="116">
        <v>4617</v>
      </c>
      <c r="AB121" s="113" t="str">
        <f>TEXT(Z121,"###,###")</f>
        <v>4,617</v>
      </c>
    </row>
    <row r="122" spans="19:32" x14ac:dyDescent="0.25">
      <c r="S122" s="105" t="s">
        <v>106</v>
      </c>
      <c r="T122" s="116"/>
      <c r="U122" s="116"/>
      <c r="V122" s="116">
        <v>4180</v>
      </c>
      <c r="W122" s="116">
        <v>4208</v>
      </c>
      <c r="X122" s="116">
        <v>4365</v>
      </c>
      <c r="Y122" s="116">
        <v>4453</v>
      </c>
      <c r="Z122" s="116">
        <v>4660</v>
      </c>
      <c r="AB122" s="113" t="str">
        <f>TEXT(Z122,"###,###")</f>
        <v>4,660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50191</v>
      </c>
      <c r="W124" s="116">
        <v>50302</v>
      </c>
      <c r="X124" s="116">
        <v>51403</v>
      </c>
      <c r="Y124" s="116">
        <v>52225</v>
      </c>
      <c r="Z124" s="116">
        <v>53025</v>
      </c>
      <c r="AB124" s="113" t="str">
        <f>TEXT(Z124,"###,###")</f>
        <v>53,025</v>
      </c>
      <c r="AD124" s="131">
        <f>Z124/$Z$7*100</f>
        <v>91.988619606890694</v>
      </c>
    </row>
    <row r="125" spans="19:32" x14ac:dyDescent="0.25">
      <c r="S125" s="105" t="s">
        <v>108</v>
      </c>
      <c r="T125" s="116"/>
      <c r="U125" s="116"/>
      <c r="V125" s="116">
        <v>8696</v>
      </c>
      <c r="W125" s="116">
        <v>8906</v>
      </c>
      <c r="X125" s="116">
        <v>9041</v>
      </c>
      <c r="Y125" s="116">
        <v>9107</v>
      </c>
      <c r="Z125" s="116">
        <v>9277</v>
      </c>
      <c r="AB125" s="113" t="str">
        <f>TEXT(Z125,"###,###")</f>
        <v>9,277</v>
      </c>
      <c r="AD125" s="131">
        <f>Z125/$Z$7*100</f>
        <v>16.093888243151813</v>
      </c>
    </row>
    <row r="127" spans="19:32" x14ac:dyDescent="0.25">
      <c r="S127" s="105" t="s">
        <v>109</v>
      </c>
      <c r="T127" s="116"/>
      <c r="U127" s="116"/>
      <c r="V127" s="116">
        <v>27538</v>
      </c>
      <c r="W127" s="116">
        <v>27574</v>
      </c>
      <c r="X127" s="116">
        <v>28035</v>
      </c>
      <c r="Y127" s="116">
        <v>28499</v>
      </c>
      <c r="Z127" s="116">
        <v>28814</v>
      </c>
      <c r="AB127" s="113" t="str">
        <f>TEXT(Z127,"###,###")</f>
        <v>28,814</v>
      </c>
      <c r="AD127" s="131">
        <f>Z127/$Z$7*100</f>
        <v>49.986988879829291</v>
      </c>
    </row>
    <row r="128" spans="19:32" x14ac:dyDescent="0.25">
      <c r="S128" s="105" t="s">
        <v>110</v>
      </c>
      <c r="T128" s="116"/>
      <c r="U128" s="116"/>
      <c r="V128" s="116">
        <v>27165</v>
      </c>
      <c r="W128" s="116">
        <v>27425</v>
      </c>
      <c r="X128" s="116">
        <v>28044</v>
      </c>
      <c r="Y128" s="116">
        <v>28381</v>
      </c>
      <c r="Z128" s="116">
        <v>28825</v>
      </c>
      <c r="AB128" s="113" t="str">
        <f>TEXT(Z128,"###,###")</f>
        <v>28,825</v>
      </c>
      <c r="AD128" s="131">
        <f>Z128/$Z$7*100</f>
        <v>50.006071856079657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6D269D9-F6D3-46E1-842A-450872F399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1AA1FF18-C01A-45C9-B140-256CA8E8B7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E9E5A054-720C-4F1A-AB69-E1CF78B26F6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A21B9161-A8D6-4F80-8747-7BBE3FCBAE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E2F5E-2171-4D6B-8C39-4E6E43BEE633}">
  <sheetPr codeName="Sheet14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Yarriambiack</v>
      </c>
      <c r="T1" s="103"/>
      <c r="U1" s="103"/>
      <c r="V1" s="103"/>
      <c r="W1" s="103"/>
      <c r="X1" s="103"/>
      <c r="Y1" s="104" t="str">
        <f>Y3</f>
        <v>8.79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195</v>
      </c>
      <c r="Y3" s="109" t="s">
        <v>282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8.79 Yarriambiack,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4847</v>
      </c>
      <c r="W4" s="112">
        <v>4525</v>
      </c>
      <c r="X4" s="112">
        <v>4751</v>
      </c>
      <c r="Y4" s="112">
        <v>5212</v>
      </c>
      <c r="Z4" s="112">
        <v>4866</v>
      </c>
      <c r="AB4" s="113" t="str">
        <f>TEXT(Z4,"###,###")</f>
        <v>4,866</v>
      </c>
      <c r="AD4" s="114">
        <f>Z4/Y4-1</f>
        <v>-6.6385264773599406E-2</v>
      </c>
      <c r="AF4" s="114">
        <f>Z4/V4-1</f>
        <v>3.9199504848359545E-3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2440</v>
      </c>
      <c r="W5" s="112">
        <v>2281</v>
      </c>
      <c r="X5" s="112">
        <v>2465</v>
      </c>
      <c r="Y5" s="112">
        <v>2639</v>
      </c>
      <c r="Z5" s="112">
        <v>2372</v>
      </c>
      <c r="AB5" s="113" t="str">
        <f>TEXT(Z5,"###,###")</f>
        <v>2,372</v>
      </c>
      <c r="AD5" s="114">
        <f t="shared" ref="AD5:AD9" si="0">Z5/Y5-1</f>
        <v>-0.10117468738158397</v>
      </c>
      <c r="AF5" s="114">
        <f t="shared" ref="AF5:AF9" si="1">Z5/V5-1</f>
        <v>-2.786885245901638E-2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2410</v>
      </c>
      <c r="W6" s="112">
        <v>2243</v>
      </c>
      <c r="X6" s="112">
        <v>2286</v>
      </c>
      <c r="Y6" s="112">
        <v>2581</v>
      </c>
      <c r="Z6" s="112">
        <v>2495</v>
      </c>
      <c r="AB6" s="113" t="str">
        <f>TEXT(Z6,"###,###")</f>
        <v>2,495</v>
      </c>
      <c r="AD6" s="114">
        <f t="shared" si="0"/>
        <v>-3.3320418442464139E-2</v>
      </c>
      <c r="AF6" s="114">
        <f t="shared" si="1"/>
        <v>3.5269709543568561E-2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3324</v>
      </c>
      <c r="W7" s="112">
        <v>3112</v>
      </c>
      <c r="X7" s="112">
        <v>3275</v>
      </c>
      <c r="Y7" s="112">
        <v>3550</v>
      </c>
      <c r="Z7" s="112">
        <v>3315</v>
      </c>
      <c r="AB7" s="113" t="str">
        <f>TEXT(Z7,"###,###")</f>
        <v>3,315</v>
      </c>
      <c r="AD7" s="114">
        <f t="shared" si="0"/>
        <v>-6.6197183098591572E-2</v>
      </c>
      <c r="AF7" s="114">
        <f t="shared" si="1"/>
        <v>-2.7075812274368616E-3</v>
      </c>
    </row>
    <row r="8" spans="1:32" ht="17.25" customHeight="1" x14ac:dyDescent="0.25">
      <c r="A8" s="68" t="s">
        <v>13</v>
      </c>
      <c r="B8" s="69"/>
      <c r="C8" s="31"/>
      <c r="D8" s="70" t="str">
        <f>AB4</f>
        <v>4,866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3,315</v>
      </c>
      <c r="P8" s="71"/>
      <c r="S8" s="111" t="s">
        <v>87</v>
      </c>
      <c r="T8" s="112"/>
      <c r="U8" s="112"/>
      <c r="V8" s="112">
        <v>24630.9</v>
      </c>
      <c r="W8" s="112">
        <v>26694.32</v>
      </c>
      <c r="X8" s="112">
        <v>25756</v>
      </c>
      <c r="Y8" s="112">
        <v>28634</v>
      </c>
      <c r="Z8" s="112">
        <v>30750</v>
      </c>
      <c r="AB8" s="113" t="str">
        <f>TEXT(Z8,"$###,###")</f>
        <v>$30,750</v>
      </c>
      <c r="AD8" s="114">
        <f t="shared" si="0"/>
        <v>7.3898163022979579E-2</v>
      </c>
      <c r="AF8" s="114">
        <f t="shared" si="1"/>
        <v>0.24843184780093286</v>
      </c>
    </row>
    <row r="9" spans="1:32" x14ac:dyDescent="0.25">
      <c r="A9" s="32" t="s">
        <v>15</v>
      </c>
      <c r="B9" s="75"/>
      <c r="C9" s="76"/>
      <c r="D9" s="77">
        <f>AD104</f>
        <v>52.979860254829426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51.583710407239828</v>
      </c>
      <c r="P9" s="78" t="s">
        <v>88</v>
      </c>
      <c r="S9" s="111" t="s">
        <v>7</v>
      </c>
      <c r="T9" s="112"/>
      <c r="U9" s="112"/>
      <c r="V9" s="112">
        <v>117696591</v>
      </c>
      <c r="W9" s="112">
        <v>109982864</v>
      </c>
      <c r="X9" s="112">
        <v>150322470</v>
      </c>
      <c r="Y9" s="112">
        <v>190933755</v>
      </c>
      <c r="Z9" s="112">
        <v>160926144</v>
      </c>
      <c r="AB9" s="113" t="str">
        <f>TEXT(Z9/1000000,"$#,###.0")&amp;" mil"</f>
        <v>$160.9 mil</v>
      </c>
      <c r="AD9" s="114">
        <f t="shared" si="0"/>
        <v>-0.1571624200236359</v>
      </c>
      <c r="AF9" s="114">
        <f t="shared" si="1"/>
        <v>0.3672965600167637</v>
      </c>
    </row>
    <row r="10" spans="1:32" x14ac:dyDescent="0.25">
      <c r="A10" s="32" t="s">
        <v>18</v>
      </c>
      <c r="B10" s="75"/>
      <c r="C10" s="76"/>
      <c r="D10" s="77">
        <f>AD105</f>
        <v>26.017262638717632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48.50678733031674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80.180995475113122</v>
      </c>
      <c r="P11" s="78" t="s">
        <v>88</v>
      </c>
      <c r="S11" s="111" t="s">
        <v>30</v>
      </c>
      <c r="T11" s="116"/>
      <c r="U11" s="116"/>
      <c r="V11" s="116">
        <v>3669</v>
      </c>
      <c r="W11" s="116">
        <v>3520</v>
      </c>
      <c r="X11" s="116">
        <v>3652</v>
      </c>
      <c r="Y11" s="116">
        <v>3920</v>
      </c>
      <c r="Z11" s="116">
        <v>3758</v>
      </c>
    </row>
    <row r="12" spans="1:32" ht="28.5" customHeight="1" x14ac:dyDescent="0.25">
      <c r="A12" s="32" t="s">
        <v>20</v>
      </c>
      <c r="B12" s="76"/>
      <c r="C12" s="76"/>
      <c r="D12" s="77">
        <f>AD108</f>
        <v>15.639128647759968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33.484162895927597</v>
      </c>
      <c r="P12" s="78" t="s">
        <v>88</v>
      </c>
      <c r="S12" s="111" t="s">
        <v>31</v>
      </c>
      <c r="T12" s="116"/>
      <c r="U12" s="116"/>
      <c r="V12" s="116">
        <v>1180</v>
      </c>
      <c r="W12" s="116">
        <v>1000</v>
      </c>
      <c r="X12" s="116">
        <v>1099</v>
      </c>
      <c r="Y12" s="116">
        <v>1296</v>
      </c>
      <c r="Z12" s="116">
        <v>1104</v>
      </c>
    </row>
    <row r="13" spans="1:32" ht="15" customHeight="1" x14ac:dyDescent="0.25">
      <c r="A13" s="32" t="s">
        <v>21</v>
      </c>
      <c r="B13" s="76"/>
      <c r="C13" s="76"/>
      <c r="D13" s="77">
        <f>AD109</f>
        <v>15.741882449650637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46.0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20.324702013974516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17.08421370359191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27.188655980271271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82.915786296408086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633</v>
      </c>
      <c r="Z15" s="116">
        <v>592</v>
      </c>
      <c r="AB15" s="121">
        <f t="shared" ref="AB15:AB34" si="2">IF(Z15="np",0,Z15/$Z$34)</f>
        <v>0.12166050143855323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16</v>
      </c>
      <c r="Z16" s="116">
        <v>30</v>
      </c>
      <c r="AB16" s="121">
        <f t="shared" si="2"/>
        <v>6.1652281134401974E-3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255</v>
      </c>
      <c r="Z17" s="116">
        <v>115</v>
      </c>
      <c r="AB17" s="121">
        <f t="shared" si="2"/>
        <v>2.3633374434854089E-2</v>
      </c>
    </row>
    <row r="18" spans="1:28" x14ac:dyDescent="0.25">
      <c r="A18" s="67" t="str">
        <f>$S$1&amp;" ("&amp;$V$2&amp;" to "&amp;$Z$2&amp;")"</f>
        <v>Yarriambiack (2014-15 to 2018-19)</v>
      </c>
      <c r="B18" s="67"/>
      <c r="C18" s="67"/>
      <c r="D18" s="67"/>
      <c r="E18" s="67"/>
      <c r="F18" s="67"/>
      <c r="G18" s="67" t="str">
        <f>$S$1&amp;" ("&amp;$V$2&amp;" to "&amp;$Z$2&amp;")"</f>
        <v>Yarriambiack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44</v>
      </c>
      <c r="Z18" s="116">
        <v>46</v>
      </c>
      <c r="AB18" s="121">
        <f t="shared" si="2"/>
        <v>9.4533497739416363E-3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189</v>
      </c>
      <c r="Z19" s="116">
        <v>174</v>
      </c>
      <c r="AB19" s="121">
        <f t="shared" si="2"/>
        <v>3.5758323057953144E-2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256</v>
      </c>
      <c r="Z20" s="116">
        <v>171</v>
      </c>
      <c r="AB20" s="121">
        <f t="shared" si="2"/>
        <v>3.5141800246609123E-2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355</v>
      </c>
      <c r="Z21" s="116">
        <v>353</v>
      </c>
      <c r="AB21" s="121">
        <f t="shared" si="2"/>
        <v>7.2544184134812992E-2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190</v>
      </c>
      <c r="Z22" s="116">
        <v>169</v>
      </c>
      <c r="AB22" s="121">
        <f t="shared" si="2"/>
        <v>3.4730785039046447E-2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186</v>
      </c>
      <c r="Z23" s="116">
        <v>230</v>
      </c>
      <c r="AB23" s="121">
        <f t="shared" si="2"/>
        <v>4.7266748869708178E-2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17</v>
      </c>
      <c r="Z24" s="116">
        <v>21</v>
      </c>
      <c r="AB24" s="121">
        <f t="shared" si="2"/>
        <v>4.3156596794081377E-3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121</v>
      </c>
      <c r="Z25" s="116">
        <v>93</v>
      </c>
      <c r="AB25" s="121">
        <f t="shared" si="2"/>
        <v>1.9112207151664611E-2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59</v>
      </c>
      <c r="Z26" s="116">
        <v>48</v>
      </c>
      <c r="AB26" s="121">
        <f t="shared" si="2"/>
        <v>9.8643649815043158E-3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120</v>
      </c>
      <c r="Z27" s="116">
        <v>108</v>
      </c>
      <c r="AB27" s="121">
        <f t="shared" si="2"/>
        <v>2.2194821208384709E-2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214</v>
      </c>
      <c r="Z28" s="116">
        <v>204</v>
      </c>
      <c r="AB28" s="121">
        <f t="shared" si="2"/>
        <v>4.192355117139334E-2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215</v>
      </c>
      <c r="Z29" s="116">
        <v>467</v>
      </c>
      <c r="AB29" s="121">
        <f t="shared" si="2"/>
        <v>9.5972050965885736E-2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388</v>
      </c>
      <c r="Z30" s="116">
        <v>227</v>
      </c>
      <c r="AB30" s="121">
        <f t="shared" si="2"/>
        <v>4.6650226058364157E-2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860</v>
      </c>
      <c r="Z31" s="116">
        <v>867</v>
      </c>
      <c r="AB31" s="121">
        <f t="shared" si="2"/>
        <v>0.1781750924784217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70</v>
      </c>
      <c r="Z32" s="116">
        <v>72</v>
      </c>
      <c r="AB32" s="121">
        <f t="shared" si="2"/>
        <v>1.4796547472256474E-2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116</v>
      </c>
      <c r="Z33" s="116">
        <v>107</v>
      </c>
      <c r="AB33" s="121">
        <f t="shared" si="2"/>
        <v>2.1989313604603371E-2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5217</v>
      </c>
      <c r="Z34" s="124">
        <v>4866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2747</v>
      </c>
      <c r="AB37" s="136">
        <f>Z37/Z40*100</f>
        <v>82.915786296408086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566</v>
      </c>
      <c r="AB38" s="136">
        <f>Z38/Z40*100</f>
        <v>17.08421370359191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3313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7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60</v>
      </c>
      <c r="X45" s="116">
        <v>58</v>
      </c>
      <c r="Y45" s="116">
        <v>69</v>
      </c>
      <c r="Z45" s="116">
        <v>53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147</v>
      </c>
      <c r="X46" s="116">
        <v>159</v>
      </c>
      <c r="Y46" s="116">
        <v>170</v>
      </c>
      <c r="Z46" s="116">
        <v>152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218</v>
      </c>
      <c r="X47" s="116">
        <v>244</v>
      </c>
      <c r="Y47" s="116">
        <v>259</v>
      </c>
      <c r="Z47" s="116">
        <v>197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225</v>
      </c>
      <c r="X48" s="116">
        <v>240</v>
      </c>
      <c r="Y48" s="116">
        <v>271</v>
      </c>
      <c r="Z48" s="116">
        <v>225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Yarriambiack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163</v>
      </c>
      <c r="X49" s="116">
        <v>170</v>
      </c>
      <c r="Y49" s="116">
        <v>179</v>
      </c>
      <c r="Z49" s="116">
        <v>189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135</v>
      </c>
      <c r="X50" s="116">
        <v>160</v>
      </c>
      <c r="Y50" s="116">
        <v>153</v>
      </c>
      <c r="Z50" s="116">
        <v>168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141</v>
      </c>
      <c r="X51" s="116">
        <v>131</v>
      </c>
      <c r="Y51" s="116">
        <v>148</v>
      </c>
      <c r="Z51" s="116">
        <v>160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210</v>
      </c>
      <c r="X52" s="116">
        <v>227</v>
      </c>
      <c r="Y52" s="116">
        <v>195</v>
      </c>
      <c r="Z52" s="116">
        <v>177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221</v>
      </c>
      <c r="X53" s="116">
        <v>240</v>
      </c>
      <c r="Y53" s="116">
        <v>258</v>
      </c>
      <c r="Z53" s="116">
        <v>233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275</v>
      </c>
      <c r="X54" s="116">
        <v>295</v>
      </c>
      <c r="Y54" s="116">
        <v>298</v>
      </c>
      <c r="Z54" s="116">
        <v>273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220</v>
      </c>
      <c r="X55" s="116">
        <v>256</v>
      </c>
      <c r="Y55" s="116">
        <v>242</v>
      </c>
      <c r="Z55" s="116">
        <v>258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125</v>
      </c>
      <c r="X56" s="116">
        <v>127</v>
      </c>
      <c r="Y56" s="116">
        <v>145</v>
      </c>
      <c r="Z56" s="116">
        <v>138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57</v>
      </c>
      <c r="X57" s="116">
        <v>64</v>
      </c>
      <c r="Y57" s="116">
        <v>81</v>
      </c>
      <c r="Z57" s="116">
        <v>61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35</v>
      </c>
      <c r="X58" s="116">
        <v>40</v>
      </c>
      <c r="Y58" s="116">
        <v>39</v>
      </c>
      <c r="Z58" s="116">
        <v>38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26</v>
      </c>
      <c r="X59" s="116">
        <v>34</v>
      </c>
      <c r="Y59" s="116">
        <v>39</v>
      </c>
      <c r="Z59" s="116">
        <v>28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19</v>
      </c>
      <c r="X60" s="116">
        <v>18</v>
      </c>
      <c r="Y60" s="116">
        <v>22</v>
      </c>
      <c r="Z60" s="116">
        <v>23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2282</v>
      </c>
      <c r="X61" s="116">
        <v>2465</v>
      </c>
      <c r="Y61" s="116">
        <v>2637</v>
      </c>
      <c r="Z61" s="116">
        <v>2373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Yarriambiack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66</v>
      </c>
      <c r="X64" s="116">
        <v>62</v>
      </c>
      <c r="Y64" s="116">
        <v>49</v>
      </c>
      <c r="Z64" s="116">
        <v>56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155</v>
      </c>
      <c r="X65" s="116">
        <v>161</v>
      </c>
      <c r="Y65" s="116">
        <v>205</v>
      </c>
      <c r="Z65" s="116">
        <v>155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212</v>
      </c>
      <c r="X66" s="116">
        <v>215</v>
      </c>
      <c r="Y66" s="116">
        <v>252</v>
      </c>
      <c r="Z66" s="116">
        <v>233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207</v>
      </c>
      <c r="X67" s="116">
        <v>182</v>
      </c>
      <c r="Y67" s="116">
        <v>219</v>
      </c>
      <c r="Z67" s="116">
        <v>213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152</v>
      </c>
      <c r="X68" s="116">
        <v>164</v>
      </c>
      <c r="Y68" s="116">
        <v>178</v>
      </c>
      <c r="Z68" s="116">
        <v>190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155</v>
      </c>
      <c r="X69" s="116">
        <v>144</v>
      </c>
      <c r="Y69" s="116">
        <v>184</v>
      </c>
      <c r="Z69" s="116">
        <v>206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148</v>
      </c>
      <c r="X70" s="116">
        <v>184</v>
      </c>
      <c r="Y70" s="116">
        <v>192</v>
      </c>
      <c r="Z70" s="116">
        <v>189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205</v>
      </c>
      <c r="X71" s="116">
        <v>209</v>
      </c>
      <c r="Y71" s="116">
        <v>251</v>
      </c>
      <c r="Z71" s="116">
        <v>219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265</v>
      </c>
      <c r="X72" s="116">
        <v>253</v>
      </c>
      <c r="Y72" s="116">
        <v>262</v>
      </c>
      <c r="Z72" s="116">
        <v>263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276</v>
      </c>
      <c r="X73" s="116">
        <v>302</v>
      </c>
      <c r="Y73" s="116">
        <v>313</v>
      </c>
      <c r="Z73" s="116">
        <v>291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182</v>
      </c>
      <c r="X74" s="116">
        <v>194</v>
      </c>
      <c r="Y74" s="116">
        <v>237</v>
      </c>
      <c r="Z74" s="116">
        <v>248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105</v>
      </c>
      <c r="X75" s="116">
        <v>87</v>
      </c>
      <c r="Y75" s="116">
        <v>97</v>
      </c>
      <c r="Z75" s="116">
        <v>110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45</v>
      </c>
      <c r="X76" s="116">
        <v>53</v>
      </c>
      <c r="Y76" s="116">
        <v>56</v>
      </c>
      <c r="Z76" s="116">
        <v>44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32</v>
      </c>
      <c r="X77" s="116">
        <v>38</v>
      </c>
      <c r="Y77" s="116">
        <v>34</v>
      </c>
      <c r="Z77" s="116">
        <v>29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13</v>
      </c>
      <c r="X78" s="116">
        <v>13</v>
      </c>
      <c r="Y78" s="116">
        <v>25</v>
      </c>
      <c r="Z78" s="116">
        <v>23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19</v>
      </c>
      <c r="X79" s="116">
        <v>24</v>
      </c>
      <c r="Y79" s="116">
        <v>16</v>
      </c>
      <c r="Z79" s="116">
        <v>18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2239</v>
      </c>
      <c r="X80" s="116">
        <v>2286</v>
      </c>
      <c r="Y80" s="116">
        <v>2576</v>
      </c>
      <c r="Z80" s="116">
        <v>2494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Yarriambiack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155</v>
      </c>
      <c r="X83" s="116">
        <v>174</v>
      </c>
      <c r="Y83" s="116">
        <v>176</v>
      </c>
      <c r="Z83" s="116">
        <v>161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114</v>
      </c>
      <c r="X84" s="116">
        <v>110</v>
      </c>
      <c r="Y84" s="116">
        <v>110</v>
      </c>
      <c r="Z84" s="116">
        <v>102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4,866</v>
      </c>
      <c r="D85" s="100">
        <f t="shared" ref="D85:D90" si="4">AD4</f>
        <v>-6.6385264773599406E-2</v>
      </c>
      <c r="E85" s="101">
        <f t="shared" ref="E85:E90" si="5">AD4</f>
        <v>-6.6385264773599406E-2</v>
      </c>
      <c r="F85" s="100">
        <f t="shared" ref="F85:F90" si="6">AF4</f>
        <v>3.9199504848359545E-3</v>
      </c>
      <c r="G85" s="101">
        <f t="shared" ref="G85:G90" si="7">AF4</f>
        <v>3.9199504848359545E-3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197</v>
      </c>
      <c r="X85" s="116">
        <v>192</v>
      </c>
      <c r="Y85" s="116">
        <v>222</v>
      </c>
      <c r="Z85" s="116">
        <v>212</v>
      </c>
    </row>
    <row r="86" spans="1:30" ht="15" customHeight="1" x14ac:dyDescent="0.25">
      <c r="A86" s="102" t="s">
        <v>4</v>
      </c>
      <c r="B86" s="51"/>
      <c r="C86" s="61" t="str">
        <f t="shared" si="3"/>
        <v>2,372</v>
      </c>
      <c r="D86" s="100">
        <f t="shared" si="4"/>
        <v>-0.10117468738158397</v>
      </c>
      <c r="E86" s="101">
        <f t="shared" si="5"/>
        <v>-0.10117468738158397</v>
      </c>
      <c r="F86" s="100">
        <f t="shared" si="6"/>
        <v>-2.786885245901638E-2</v>
      </c>
      <c r="G86" s="101">
        <f t="shared" si="7"/>
        <v>-2.786885245901638E-2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63</v>
      </c>
      <c r="X86" s="116">
        <v>59</v>
      </c>
      <c r="Y86" s="116">
        <v>58</v>
      </c>
      <c r="Z86" s="116">
        <v>64</v>
      </c>
    </row>
    <row r="87" spans="1:30" ht="15" customHeight="1" x14ac:dyDescent="0.25">
      <c r="A87" s="102" t="s">
        <v>5</v>
      </c>
      <c r="B87" s="51"/>
      <c r="C87" s="61" t="str">
        <f t="shared" si="3"/>
        <v>2,495</v>
      </c>
      <c r="D87" s="100">
        <f t="shared" si="4"/>
        <v>-3.3320418442464139E-2</v>
      </c>
      <c r="E87" s="101">
        <f t="shared" si="5"/>
        <v>-3.3320418442464139E-2</v>
      </c>
      <c r="F87" s="100">
        <f t="shared" si="6"/>
        <v>3.5269709543568561E-2</v>
      </c>
      <c r="G87" s="101">
        <f t="shared" si="7"/>
        <v>3.5269709543568561E-2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43</v>
      </c>
      <c r="X87" s="116">
        <v>55</v>
      </c>
      <c r="Y87" s="116">
        <v>50</v>
      </c>
      <c r="Z87" s="116">
        <v>46</v>
      </c>
    </row>
    <row r="88" spans="1:30" ht="15" customHeight="1" x14ac:dyDescent="0.25">
      <c r="A88" s="51" t="s">
        <v>6</v>
      </c>
      <c r="B88" s="51"/>
      <c r="C88" s="61" t="str">
        <f t="shared" si="3"/>
        <v>3,315</v>
      </c>
      <c r="D88" s="100">
        <f t="shared" si="4"/>
        <v>-6.6197183098591572E-2</v>
      </c>
      <c r="E88" s="101">
        <f t="shared" si="5"/>
        <v>-6.6197183098591572E-2</v>
      </c>
      <c r="F88" s="100">
        <f t="shared" si="6"/>
        <v>-2.7075812274368616E-3</v>
      </c>
      <c r="G88" s="101">
        <f t="shared" si="7"/>
        <v>-2.7075812274368616E-3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57</v>
      </c>
      <c r="X88" s="116">
        <v>64</v>
      </c>
      <c r="Y88" s="116">
        <v>66</v>
      </c>
      <c r="Z88" s="116">
        <v>59</v>
      </c>
    </row>
    <row r="89" spans="1:30" ht="15" customHeight="1" x14ac:dyDescent="0.25">
      <c r="A89" s="51" t="s">
        <v>102</v>
      </c>
      <c r="B89" s="51"/>
      <c r="C89" s="61" t="str">
        <f t="shared" si="3"/>
        <v>$30,750</v>
      </c>
      <c r="D89" s="100">
        <f t="shared" si="4"/>
        <v>7.3898163022979579E-2</v>
      </c>
      <c r="E89" s="101">
        <f t="shared" si="5"/>
        <v>7.3898163022979579E-2</v>
      </c>
      <c r="F89" s="100">
        <f t="shared" si="6"/>
        <v>0.24843184780093286</v>
      </c>
      <c r="G89" s="101">
        <f t="shared" si="7"/>
        <v>0.24843184780093286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158</v>
      </c>
      <c r="X89" s="116">
        <v>182</v>
      </c>
      <c r="Y89" s="116">
        <v>175</v>
      </c>
      <c r="Z89" s="116">
        <v>167</v>
      </c>
    </row>
    <row r="90" spans="1:30" ht="15" customHeight="1" x14ac:dyDescent="0.25">
      <c r="A90" s="51" t="s">
        <v>7</v>
      </c>
      <c r="B90" s="51"/>
      <c r="C90" s="61" t="str">
        <f t="shared" si="3"/>
        <v>$160.9 mil</v>
      </c>
      <c r="D90" s="100">
        <f t="shared" si="4"/>
        <v>-0.1571624200236359</v>
      </c>
      <c r="E90" s="101">
        <f t="shared" si="5"/>
        <v>-0.1571624200236359</v>
      </c>
      <c r="F90" s="100">
        <f t="shared" si="6"/>
        <v>0.3672965600167637</v>
      </c>
      <c r="G90" s="101">
        <f t="shared" si="7"/>
        <v>0.3672965600167637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262</v>
      </c>
      <c r="X90" s="116">
        <v>296</v>
      </c>
      <c r="Y90" s="116">
        <v>316</v>
      </c>
      <c r="Z90" s="116">
        <v>303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1624</v>
      </c>
      <c r="X91" s="116">
        <v>1733</v>
      </c>
      <c r="Y91" s="116">
        <v>1869</v>
      </c>
      <c r="Z91" s="116">
        <v>1708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75</v>
      </c>
      <c r="X93" s="116">
        <v>80</v>
      </c>
      <c r="Y93" s="116">
        <v>95</v>
      </c>
      <c r="Z93" s="116">
        <v>96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302</v>
      </c>
      <c r="X94" s="116">
        <v>321</v>
      </c>
      <c r="Y94" s="116">
        <v>331</v>
      </c>
      <c r="Z94" s="116">
        <v>339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38</v>
      </c>
      <c r="X95" s="116">
        <v>28</v>
      </c>
      <c r="Y95" s="116">
        <v>33</v>
      </c>
      <c r="Z95" s="116">
        <v>31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230</v>
      </c>
      <c r="X96" s="116">
        <v>256</v>
      </c>
      <c r="Y96" s="116">
        <v>276</v>
      </c>
      <c r="Z96" s="116">
        <v>307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207</v>
      </c>
      <c r="X97" s="116">
        <v>210</v>
      </c>
      <c r="Y97" s="116">
        <v>217</v>
      </c>
      <c r="Z97" s="116">
        <v>211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116</v>
      </c>
      <c r="X98" s="116">
        <v>114</v>
      </c>
      <c r="Y98" s="116">
        <v>115</v>
      </c>
      <c r="Z98" s="116">
        <v>121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19</v>
      </c>
      <c r="X99" s="116">
        <v>24</v>
      </c>
      <c r="Y99" s="116">
        <v>23</v>
      </c>
      <c r="Z99" s="116">
        <v>18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102</v>
      </c>
      <c r="X100" s="116">
        <v>119</v>
      </c>
      <c r="Y100" s="116">
        <v>130</v>
      </c>
      <c r="Z100" s="116">
        <v>113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1486</v>
      </c>
      <c r="X101" s="116">
        <v>1542</v>
      </c>
      <c r="Y101" s="116">
        <v>1673</v>
      </c>
      <c r="Z101" s="116">
        <v>1608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2363</v>
      </c>
      <c r="X104" s="116">
        <v>2707</v>
      </c>
      <c r="Y104" s="116">
        <v>2869</v>
      </c>
      <c r="Z104" s="116">
        <v>2578</v>
      </c>
      <c r="AB104" s="113" t="str">
        <f>TEXT(Z104,"###,###")</f>
        <v>2,578</v>
      </c>
      <c r="AD104" s="134">
        <f>Z104/($Z$4)*100</f>
        <v>52.979860254829426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1207</v>
      </c>
      <c r="X105" s="116">
        <v>920</v>
      </c>
      <c r="Y105" s="116">
        <v>1150</v>
      </c>
      <c r="Z105" s="116">
        <v>1266</v>
      </c>
      <c r="AB105" s="113" t="str">
        <f>TEXT(Z105,"###,###")</f>
        <v>1,266</v>
      </c>
      <c r="AD105" s="134">
        <f>Z105/($Z$4)*100</f>
        <v>26.017262638717632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3570</v>
      </c>
      <c r="X106" s="124">
        <v>3627</v>
      </c>
      <c r="Y106" s="124">
        <v>4019</v>
      </c>
      <c r="Z106" s="124">
        <v>3844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773</v>
      </c>
      <c r="X108" s="116">
        <v>941</v>
      </c>
      <c r="Y108" s="116">
        <v>971</v>
      </c>
      <c r="Z108" s="116">
        <v>761</v>
      </c>
      <c r="AB108" s="113" t="str">
        <f>TEXT(Z108,"###,###")</f>
        <v>761</v>
      </c>
      <c r="AD108" s="134">
        <f>Z108/($Z$4)*100</f>
        <v>15.639128647759968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701</v>
      </c>
      <c r="X109" s="116">
        <v>746</v>
      </c>
      <c r="Y109" s="116">
        <v>787</v>
      </c>
      <c r="Z109" s="116">
        <v>766</v>
      </c>
      <c r="AB109" s="113" t="str">
        <f>TEXT(Z109,"###,###")</f>
        <v>766</v>
      </c>
      <c r="AD109" s="134">
        <f>Z109/($Z$4)*100</f>
        <v>15.741882449650637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962</v>
      </c>
      <c r="X110" s="116">
        <v>868</v>
      </c>
      <c r="Y110" s="116">
        <v>1072</v>
      </c>
      <c r="Z110" s="116">
        <v>989</v>
      </c>
      <c r="AB110" s="113" t="str">
        <f>TEXT(Z110,"###,###")</f>
        <v>989</v>
      </c>
      <c r="AD110" s="134">
        <f>Z110/($Z$4)*100</f>
        <v>20.324702013974516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1140</v>
      </c>
      <c r="X111" s="116">
        <v>1072</v>
      </c>
      <c r="Y111" s="116">
        <v>1190</v>
      </c>
      <c r="Z111" s="116">
        <v>1323</v>
      </c>
      <c r="AB111" s="113" t="str">
        <f>TEXT(Z111,"###,###")</f>
        <v>1,323</v>
      </c>
      <c r="AD111" s="134">
        <f>Z111/($Z$4)*100</f>
        <v>27.188655980271271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4521</v>
      </c>
      <c r="X112" s="116">
        <v>4751</v>
      </c>
      <c r="Y112" s="116">
        <v>5211</v>
      </c>
      <c r="Z112" s="116">
        <v>4865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44.5</v>
      </c>
      <c r="W118" s="135">
        <v>44.78</v>
      </c>
      <c r="X118" s="135">
        <v>46.02</v>
      </c>
      <c r="Y118" s="135">
        <v>45.79</v>
      </c>
      <c r="Z118" s="135">
        <v>45.96</v>
      </c>
      <c r="AB118" s="113" t="str">
        <f>TEXT(Z118,"##.0")</f>
        <v>46.0</v>
      </c>
    </row>
    <row r="120" spans="19:32" x14ac:dyDescent="0.25">
      <c r="S120" s="105" t="s">
        <v>104</v>
      </c>
      <c r="T120" s="116"/>
      <c r="U120" s="116"/>
      <c r="V120" s="116">
        <v>2147</v>
      </c>
      <c r="W120" s="116">
        <v>2111</v>
      </c>
      <c r="X120" s="116">
        <v>2176</v>
      </c>
      <c r="Y120" s="116">
        <v>2250</v>
      </c>
      <c r="Z120" s="116">
        <v>2206</v>
      </c>
      <c r="AB120" s="113" t="str">
        <f>TEXT(Z120,"###,###")</f>
        <v>2,206</v>
      </c>
    </row>
    <row r="121" spans="19:32" x14ac:dyDescent="0.25">
      <c r="S121" s="105" t="s">
        <v>105</v>
      </c>
      <c r="T121" s="116"/>
      <c r="U121" s="116"/>
      <c r="V121" s="116">
        <v>680</v>
      </c>
      <c r="W121" s="116">
        <v>588</v>
      </c>
      <c r="X121" s="116">
        <v>659</v>
      </c>
      <c r="Y121" s="116">
        <v>782</v>
      </c>
      <c r="Z121" s="116">
        <v>658</v>
      </c>
      <c r="AB121" s="113" t="str">
        <f>TEXT(Z121,"###,###")</f>
        <v>658</v>
      </c>
    </row>
    <row r="122" spans="19:32" x14ac:dyDescent="0.25">
      <c r="S122" s="105" t="s">
        <v>106</v>
      </c>
      <c r="T122" s="116"/>
      <c r="U122" s="116"/>
      <c r="V122" s="116">
        <v>498</v>
      </c>
      <c r="W122" s="116">
        <v>412</v>
      </c>
      <c r="X122" s="116">
        <v>440</v>
      </c>
      <c r="Y122" s="116">
        <v>514</v>
      </c>
      <c r="Z122" s="116">
        <v>452</v>
      </c>
      <c r="AB122" s="113" t="str">
        <f>TEXT(Z122,"###,###")</f>
        <v>452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2645</v>
      </c>
      <c r="W124" s="116">
        <v>2523</v>
      </c>
      <c r="X124" s="116">
        <v>2616</v>
      </c>
      <c r="Y124" s="116">
        <v>2764</v>
      </c>
      <c r="Z124" s="116">
        <v>2658</v>
      </c>
      <c r="AB124" s="113" t="str">
        <f>TEXT(Z124,"###,###")</f>
        <v>2,658</v>
      </c>
      <c r="AD124" s="131">
        <f>Z124/$Z$7*100</f>
        <v>80.180995475113122</v>
      </c>
    </row>
    <row r="125" spans="19:32" x14ac:dyDescent="0.25">
      <c r="S125" s="105" t="s">
        <v>108</v>
      </c>
      <c r="T125" s="116"/>
      <c r="U125" s="116"/>
      <c r="V125" s="116">
        <v>1178</v>
      </c>
      <c r="W125" s="116">
        <v>1000</v>
      </c>
      <c r="X125" s="116">
        <v>1099</v>
      </c>
      <c r="Y125" s="116">
        <v>1296</v>
      </c>
      <c r="Z125" s="116">
        <v>1110</v>
      </c>
      <c r="AB125" s="113" t="str">
        <f>TEXT(Z125,"###,###")</f>
        <v>1,110</v>
      </c>
      <c r="AD125" s="131">
        <f>Z125/$Z$7*100</f>
        <v>33.484162895927597</v>
      </c>
    </row>
    <row r="127" spans="19:32" x14ac:dyDescent="0.25">
      <c r="S127" s="105" t="s">
        <v>109</v>
      </c>
      <c r="T127" s="116"/>
      <c r="U127" s="116"/>
      <c r="V127" s="116">
        <v>1753</v>
      </c>
      <c r="W127" s="116">
        <v>1627</v>
      </c>
      <c r="X127" s="116">
        <v>1733</v>
      </c>
      <c r="Y127" s="116">
        <v>1870</v>
      </c>
      <c r="Z127" s="116">
        <v>1710</v>
      </c>
      <c r="AB127" s="113" t="str">
        <f>TEXT(Z127,"###,###")</f>
        <v>1,710</v>
      </c>
      <c r="AD127" s="131">
        <f>Z127/$Z$7*100</f>
        <v>51.583710407239828</v>
      </c>
    </row>
    <row r="128" spans="19:32" x14ac:dyDescent="0.25">
      <c r="S128" s="105" t="s">
        <v>110</v>
      </c>
      <c r="T128" s="116"/>
      <c r="U128" s="116"/>
      <c r="V128" s="116">
        <v>1573</v>
      </c>
      <c r="W128" s="116">
        <v>1482</v>
      </c>
      <c r="X128" s="116">
        <v>1542</v>
      </c>
      <c r="Y128" s="116">
        <v>1675</v>
      </c>
      <c r="Z128" s="116">
        <v>1608</v>
      </c>
      <c r="AB128" s="113" t="str">
        <f>TEXT(Z128,"###,###")</f>
        <v>1,608</v>
      </c>
      <c r="AD128" s="131">
        <f>Z128/$Z$7*100</f>
        <v>48.50678733031674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36FF608-B574-42FA-9E28-D7C50344B9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707A437B-D0ED-402C-90A7-23DEC6041D6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110EF4FA-4ECF-4A12-9385-37D9156DB1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B0772718-3CBC-4DED-A999-D5557105D8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5666B-91BE-47F5-A7AF-E0EC98DA34EA}">
  <sheetPr codeName="Sheet17">
    <tabColor theme="4" tint="-0.249977111117893"/>
  </sheetPr>
  <dimension ref="A1:N58"/>
  <sheetViews>
    <sheetView workbookViewId="0"/>
  </sheetViews>
  <sheetFormatPr defaultRowHeight="15" x14ac:dyDescent="0.25"/>
  <cols>
    <col min="1" max="1" width="43.140625" style="58" bestFit="1" customWidth="1"/>
    <col min="2" max="2" width="14.85546875" style="58" bestFit="1" customWidth="1"/>
    <col min="3" max="3" width="16.7109375" style="58" bestFit="1" customWidth="1"/>
    <col min="4" max="8" width="14.85546875" style="58" bestFit="1" customWidth="1"/>
    <col min="9" max="9" width="7.85546875" style="58" customWidth="1"/>
    <col min="10" max="10" width="11.5703125" style="58" bestFit="1" customWidth="1"/>
    <col min="11" max="11" width="5.28515625" style="58" customWidth="1"/>
    <col min="12" max="12" width="9.140625" style="58"/>
    <col min="13" max="13" width="4.28515625" style="58" customWidth="1"/>
    <col min="14" max="16384" width="9.140625" style="58"/>
  </cols>
  <sheetData>
    <row r="1" spans="1:14" ht="18" thickBot="1" x14ac:dyDescent="0.35">
      <c r="A1" s="52" t="str">
        <f>C3</f>
        <v>Victoria</v>
      </c>
      <c r="B1" s="52"/>
      <c r="C1" s="52"/>
      <c r="D1" s="52"/>
      <c r="E1" s="52"/>
      <c r="F1" s="52"/>
      <c r="G1" s="53">
        <f>G3</f>
        <v>2</v>
      </c>
      <c r="H1" s="53"/>
      <c r="J1" s="148" t="s">
        <v>24</v>
      </c>
      <c r="K1" s="148"/>
      <c r="L1" s="148"/>
      <c r="M1" s="148"/>
      <c r="N1" s="148"/>
    </row>
    <row r="2" spans="1:14" ht="18.75" thickTop="1" thickBot="1" x14ac:dyDescent="0.35">
      <c r="A2" s="52"/>
      <c r="B2" s="54" t="s">
        <v>61</v>
      </c>
      <c r="C2" s="54" t="s">
        <v>62</v>
      </c>
      <c r="D2" s="54" t="s">
        <v>63</v>
      </c>
      <c r="E2" s="54" t="s">
        <v>60</v>
      </c>
      <c r="F2" s="54" t="s">
        <v>94</v>
      </c>
      <c r="G2" s="54" t="s">
        <v>198</v>
      </c>
      <c r="H2" s="54" t="s">
        <v>209</v>
      </c>
      <c r="J2" s="148" t="str">
        <f>$H$2</f>
        <v>2018-19</v>
      </c>
      <c r="K2" s="148"/>
      <c r="L2" s="148"/>
      <c r="M2" s="148"/>
      <c r="N2" s="148"/>
    </row>
    <row r="3" spans="1:14" ht="16.5" thickTop="1" thickBot="1" x14ac:dyDescent="0.3">
      <c r="C3" s="58" t="s">
        <v>283</v>
      </c>
      <c r="G3" s="4">
        <v>2</v>
      </c>
      <c r="H3" s="4"/>
      <c r="J3" s="23" t="s">
        <v>25</v>
      </c>
      <c r="L3" s="24" t="s">
        <v>26</v>
      </c>
      <c r="N3" s="24" t="s">
        <v>27</v>
      </c>
    </row>
    <row r="4" spans="1:14" x14ac:dyDescent="0.25">
      <c r="A4" s="27" t="s">
        <v>28</v>
      </c>
      <c r="B4" s="34"/>
      <c r="C4" s="34"/>
      <c r="D4" s="34">
        <v>4570537</v>
      </c>
      <c r="E4" s="34">
        <v>4652227</v>
      </c>
      <c r="F4" s="34">
        <v>4864254</v>
      </c>
      <c r="G4" s="34">
        <v>5015308</v>
      </c>
      <c r="H4" s="34">
        <v>5219873</v>
      </c>
      <c r="J4" s="28" t="str">
        <f>TEXT(H4,"#,###,###")</f>
        <v>5,219,873</v>
      </c>
      <c r="L4" s="29">
        <f>H4/G4-1</f>
        <v>4.0788123082371008E-2</v>
      </c>
      <c r="N4" s="29">
        <f>H4/D4-1</f>
        <v>0.14206995808151213</v>
      </c>
    </row>
    <row r="5" spans="1:14" x14ac:dyDescent="0.25">
      <c r="A5" s="30" t="s">
        <v>4</v>
      </c>
      <c r="B5" s="34"/>
      <c r="C5" s="34"/>
      <c r="D5" s="34">
        <v>2348167</v>
      </c>
      <c r="E5" s="34">
        <v>2388686</v>
      </c>
      <c r="F5" s="34">
        <v>2500569</v>
      </c>
      <c r="G5" s="34">
        <v>2582697</v>
      </c>
      <c r="H5" s="34">
        <v>2664616</v>
      </c>
      <c r="J5" s="28" t="str">
        <f>TEXT(H5,"#,###,###")</f>
        <v>2,664,616</v>
      </c>
      <c r="L5" s="29">
        <f t="shared" ref="L5:L9" si="0">H5/G5-1</f>
        <v>3.1718393601727124E-2</v>
      </c>
      <c r="N5" s="29">
        <f t="shared" ref="N5:N8" si="1">H5/D5-1</f>
        <v>0.13476426506291928</v>
      </c>
    </row>
    <row r="6" spans="1:14" x14ac:dyDescent="0.25">
      <c r="A6" s="30" t="s">
        <v>5</v>
      </c>
      <c r="B6" s="34"/>
      <c r="C6" s="34"/>
      <c r="D6" s="34">
        <v>2222364</v>
      </c>
      <c r="E6" s="34">
        <v>2263536</v>
      </c>
      <c r="F6" s="34">
        <v>2363685</v>
      </c>
      <c r="G6" s="34">
        <v>2432566</v>
      </c>
      <c r="H6" s="34">
        <v>2555261</v>
      </c>
      <c r="J6" s="28" t="str">
        <f>TEXT(H6,"#,###,###")</f>
        <v>2,555,261</v>
      </c>
      <c r="L6" s="29">
        <f t="shared" si="0"/>
        <v>5.0438508143252792E-2</v>
      </c>
      <c r="N6" s="29">
        <f t="shared" si="1"/>
        <v>0.14979409313685776</v>
      </c>
    </row>
    <row r="7" spans="1:14" x14ac:dyDescent="0.25">
      <c r="A7" s="27" t="s">
        <v>6</v>
      </c>
      <c r="B7" s="34"/>
      <c r="C7" s="34"/>
      <c r="D7" s="34">
        <v>3273259</v>
      </c>
      <c r="E7" s="34">
        <v>3340094</v>
      </c>
      <c r="F7" s="34">
        <v>3433844</v>
      </c>
      <c r="G7" s="34">
        <v>3527089</v>
      </c>
      <c r="H7" s="34">
        <v>3639192</v>
      </c>
      <c r="J7" s="28" t="str">
        <f>TEXT(H7,"#,###,###")</f>
        <v>3,639,192</v>
      </c>
      <c r="L7" s="29">
        <f t="shared" si="0"/>
        <v>3.178343387422311E-2</v>
      </c>
      <c r="N7" s="29">
        <f t="shared" si="1"/>
        <v>0.11179469757816296</v>
      </c>
    </row>
    <row r="8" spans="1:14" x14ac:dyDescent="0.25">
      <c r="A8" s="27" t="s">
        <v>29</v>
      </c>
      <c r="B8" s="34"/>
      <c r="C8" s="34"/>
      <c r="D8" s="34">
        <v>40299</v>
      </c>
      <c r="E8" s="34">
        <v>41785</v>
      </c>
      <c r="F8" s="34">
        <v>42133.59</v>
      </c>
      <c r="G8" s="34">
        <v>43611</v>
      </c>
      <c r="H8" s="34">
        <v>44152</v>
      </c>
      <c r="J8" s="28" t="str">
        <f>TEXT(H8,"$###,###")</f>
        <v>$44,152</v>
      </c>
      <c r="L8" s="29">
        <f t="shared" si="0"/>
        <v>1.2405127146820849E-2</v>
      </c>
      <c r="N8" s="29">
        <f t="shared" si="1"/>
        <v>9.5610312910990425E-2</v>
      </c>
    </row>
    <row r="9" spans="1:14" x14ac:dyDescent="0.25">
      <c r="A9" s="27" t="s">
        <v>7</v>
      </c>
      <c r="B9" s="34"/>
      <c r="C9" s="34"/>
      <c r="D9" s="34">
        <v>178228138570</v>
      </c>
      <c r="E9" s="34">
        <v>187626643956</v>
      </c>
      <c r="F9" s="34">
        <v>197549552712</v>
      </c>
      <c r="G9" s="34">
        <v>210677544000</v>
      </c>
      <c r="H9" s="34">
        <v>223671673419</v>
      </c>
      <c r="J9" s="28" t="str">
        <f>TEXT(H9/1000000000,"$#,###.0")&amp;" bil"</f>
        <v>$223.7 bil</v>
      </c>
      <c r="L9" s="29">
        <f t="shared" si="0"/>
        <v>6.1677809472660217E-2</v>
      </c>
      <c r="N9" s="29">
        <f>H9/D9-1</f>
        <v>0.25497396322271415</v>
      </c>
    </row>
    <row r="10" spans="1:14" x14ac:dyDescent="0.25">
      <c r="A10" s="27"/>
    </row>
    <row r="11" spans="1:14" x14ac:dyDescent="0.25">
      <c r="A11" s="27" t="s">
        <v>30</v>
      </c>
      <c r="B11" s="34"/>
      <c r="C11" s="34"/>
      <c r="D11" s="34">
        <v>4083986</v>
      </c>
      <c r="E11" s="34">
        <v>4149390</v>
      </c>
      <c r="F11" s="34">
        <v>4341063</v>
      </c>
      <c r="G11" s="34">
        <v>4475665</v>
      </c>
      <c r="H11" s="34">
        <v>4660356</v>
      </c>
    </row>
    <row r="12" spans="1:14" x14ac:dyDescent="0.25">
      <c r="A12" s="27" t="s">
        <v>31</v>
      </c>
      <c r="B12" s="34"/>
      <c r="C12" s="34"/>
      <c r="D12" s="34">
        <v>486551</v>
      </c>
      <c r="E12" s="34">
        <v>502837</v>
      </c>
      <c r="F12" s="34">
        <v>523191</v>
      </c>
      <c r="G12" s="34">
        <v>539643</v>
      </c>
      <c r="H12" s="34">
        <v>559515</v>
      </c>
    </row>
    <row r="13" spans="1:14" x14ac:dyDescent="0.25">
      <c r="A13" s="27"/>
      <c r="B13" s="27"/>
    </row>
    <row r="14" spans="1:14" ht="15.75" thickBot="1" x14ac:dyDescent="0.3">
      <c r="A14" s="36" t="s">
        <v>32</v>
      </c>
      <c r="B14" s="36"/>
      <c r="C14" s="23"/>
      <c r="D14" s="23"/>
      <c r="E14" s="23"/>
      <c r="F14" s="23"/>
      <c r="G14" s="23"/>
      <c r="H14" s="23"/>
      <c r="J14" s="36" t="s">
        <v>33</v>
      </c>
    </row>
    <row r="15" spans="1:14" x14ac:dyDescent="0.25">
      <c r="A15" s="40" t="s">
        <v>64</v>
      </c>
      <c r="B15" s="40"/>
      <c r="C15" s="41"/>
      <c r="D15" s="41"/>
      <c r="E15" s="41"/>
      <c r="F15" s="41"/>
      <c r="G15" s="34">
        <v>90785</v>
      </c>
      <c r="H15" s="34">
        <v>95651</v>
      </c>
      <c r="J15" s="55">
        <f t="shared" ref="J15:J34" si="2">IF(H15="np",0,H15/$H$34)</f>
        <v>1.8324385162479945E-2</v>
      </c>
    </row>
    <row r="16" spans="1:14" x14ac:dyDescent="0.25">
      <c r="A16" s="40" t="s">
        <v>65</v>
      </c>
      <c r="B16" s="40"/>
      <c r="C16" s="41"/>
      <c r="D16" s="41"/>
      <c r="E16" s="41"/>
      <c r="F16" s="41"/>
      <c r="G16" s="34">
        <v>10811</v>
      </c>
      <c r="H16" s="34">
        <v>12014</v>
      </c>
      <c r="J16" s="55">
        <f t="shared" si="2"/>
        <v>2.3015876816973586E-3</v>
      </c>
    </row>
    <row r="17" spans="1:10" x14ac:dyDescent="0.25">
      <c r="A17" s="40" t="s">
        <v>66</v>
      </c>
      <c r="B17" s="40"/>
      <c r="C17" s="41"/>
      <c r="D17" s="41"/>
      <c r="E17" s="41"/>
      <c r="F17" s="41"/>
      <c r="G17" s="34">
        <v>313657</v>
      </c>
      <c r="H17" s="34">
        <v>314957</v>
      </c>
      <c r="J17" s="55">
        <f t="shared" si="2"/>
        <v>6.0338034914629184E-2</v>
      </c>
    </row>
    <row r="18" spans="1:10" x14ac:dyDescent="0.25">
      <c r="A18" s="40" t="s">
        <v>67</v>
      </c>
      <c r="B18" s="40"/>
      <c r="C18" s="41"/>
      <c r="D18" s="41"/>
      <c r="E18" s="41"/>
      <c r="F18" s="41"/>
      <c r="G18" s="34">
        <v>35221</v>
      </c>
      <c r="H18" s="34">
        <v>37405</v>
      </c>
      <c r="J18" s="55">
        <f t="shared" si="2"/>
        <v>7.1658804090136254E-3</v>
      </c>
    </row>
    <row r="19" spans="1:10" x14ac:dyDescent="0.25">
      <c r="A19" s="40" t="s">
        <v>68</v>
      </c>
      <c r="B19" s="40"/>
      <c r="C19" s="41"/>
      <c r="D19" s="41"/>
      <c r="E19" s="41"/>
      <c r="F19" s="41"/>
      <c r="G19" s="34">
        <v>336539</v>
      </c>
      <c r="H19" s="34">
        <v>351785</v>
      </c>
      <c r="J19" s="55">
        <f t="shared" si="2"/>
        <v>6.7393376278167577E-2</v>
      </c>
    </row>
    <row r="20" spans="1:10" x14ac:dyDescent="0.25">
      <c r="A20" s="40" t="s">
        <v>69</v>
      </c>
      <c r="B20" s="40"/>
      <c r="C20" s="41"/>
      <c r="D20" s="41"/>
      <c r="E20" s="41"/>
      <c r="F20" s="41"/>
      <c r="G20" s="34">
        <v>209903</v>
      </c>
      <c r="H20" s="34">
        <v>209156</v>
      </c>
      <c r="J20" s="55">
        <f t="shared" si="2"/>
        <v>4.0069158744222802E-2</v>
      </c>
    </row>
    <row r="21" spans="1:10" x14ac:dyDescent="0.25">
      <c r="A21" s="40" t="s">
        <v>70</v>
      </c>
      <c r="B21" s="40"/>
      <c r="C21" s="41"/>
      <c r="D21" s="41"/>
      <c r="E21" s="41"/>
      <c r="F21" s="41"/>
      <c r="G21" s="34">
        <v>451678</v>
      </c>
      <c r="H21" s="34">
        <v>460659</v>
      </c>
      <c r="J21" s="55">
        <f t="shared" si="2"/>
        <v>8.82509638640772E-2</v>
      </c>
    </row>
    <row r="22" spans="1:10" x14ac:dyDescent="0.25">
      <c r="A22" s="40" t="s">
        <v>71</v>
      </c>
      <c r="B22" s="40"/>
      <c r="C22" s="41"/>
      <c r="D22" s="41"/>
      <c r="E22" s="41"/>
      <c r="F22" s="41"/>
      <c r="G22" s="34">
        <v>354094</v>
      </c>
      <c r="H22" s="34">
        <v>378927</v>
      </c>
      <c r="J22" s="55">
        <f t="shared" si="2"/>
        <v>7.2593117651284747E-2</v>
      </c>
    </row>
    <row r="23" spans="1:10" x14ac:dyDescent="0.25">
      <c r="A23" s="40" t="s">
        <v>72</v>
      </c>
      <c r="B23" s="40"/>
      <c r="C23" s="41"/>
      <c r="D23" s="41"/>
      <c r="E23" s="41"/>
      <c r="F23" s="41"/>
      <c r="G23" s="34">
        <v>194229</v>
      </c>
      <c r="H23" s="34">
        <v>202228</v>
      </c>
      <c r="J23" s="55">
        <f t="shared" si="2"/>
        <v>3.8741923896645034E-2</v>
      </c>
    </row>
    <row r="24" spans="1:10" x14ac:dyDescent="0.25">
      <c r="A24" s="40" t="s">
        <v>73</v>
      </c>
      <c r="B24" s="40"/>
      <c r="C24" s="41"/>
      <c r="D24" s="41"/>
      <c r="E24" s="41"/>
      <c r="F24" s="41"/>
      <c r="G24" s="34">
        <v>85582</v>
      </c>
      <c r="H24" s="34">
        <v>90158</v>
      </c>
      <c r="J24" s="55">
        <f t="shared" si="2"/>
        <v>1.7272061112574535E-2</v>
      </c>
    </row>
    <row r="25" spans="1:10" x14ac:dyDescent="0.25">
      <c r="A25" s="40" t="s">
        <v>74</v>
      </c>
      <c r="B25" s="40"/>
      <c r="C25" s="41"/>
      <c r="D25" s="41"/>
      <c r="E25" s="41"/>
      <c r="F25" s="41"/>
      <c r="G25" s="34">
        <v>208112</v>
      </c>
      <c r="H25" s="34">
        <v>218606</v>
      </c>
      <c r="J25" s="55">
        <f t="shared" si="2"/>
        <v>4.1879546924016381E-2</v>
      </c>
    </row>
    <row r="26" spans="1:10" x14ac:dyDescent="0.25">
      <c r="A26" s="40" t="s">
        <v>75</v>
      </c>
      <c r="B26" s="40"/>
      <c r="C26" s="41"/>
      <c r="D26" s="41"/>
      <c r="E26" s="41"/>
      <c r="F26" s="41"/>
      <c r="G26" s="34">
        <v>91800</v>
      </c>
      <c r="H26" s="34">
        <v>92139</v>
      </c>
      <c r="J26" s="55">
        <f t="shared" si="2"/>
        <v>1.7651572116190523E-2</v>
      </c>
    </row>
    <row r="27" spans="1:10" x14ac:dyDescent="0.25">
      <c r="A27" s="40" t="s">
        <v>76</v>
      </c>
      <c r="B27" s="40"/>
      <c r="C27" s="41"/>
      <c r="D27" s="41"/>
      <c r="E27" s="41"/>
      <c r="F27" s="41"/>
      <c r="G27" s="34">
        <v>419870</v>
      </c>
      <c r="H27" s="34">
        <v>442468</v>
      </c>
      <c r="J27" s="55">
        <f t="shared" si="2"/>
        <v>8.4766014511841764E-2</v>
      </c>
    </row>
    <row r="28" spans="1:10" x14ac:dyDescent="0.25">
      <c r="A28" s="40" t="s">
        <v>77</v>
      </c>
      <c r="B28" s="40"/>
      <c r="C28" s="41"/>
      <c r="D28" s="41"/>
      <c r="E28" s="41"/>
      <c r="F28" s="41"/>
      <c r="G28" s="34">
        <v>492708</v>
      </c>
      <c r="H28" s="34">
        <v>526107</v>
      </c>
      <c r="J28" s="55">
        <f t="shared" si="2"/>
        <v>0.10078919514356187</v>
      </c>
    </row>
    <row r="29" spans="1:10" x14ac:dyDescent="0.25">
      <c r="A29" s="40" t="s">
        <v>78</v>
      </c>
      <c r="B29" s="40"/>
      <c r="C29" s="41"/>
      <c r="D29" s="41"/>
      <c r="E29" s="41"/>
      <c r="F29" s="41"/>
      <c r="G29" s="34">
        <v>220962</v>
      </c>
      <c r="H29" s="34">
        <v>356840</v>
      </c>
      <c r="J29" s="55">
        <f t="shared" si="2"/>
        <v>6.8361790272755574E-2</v>
      </c>
    </row>
    <row r="30" spans="1:10" x14ac:dyDescent="0.25">
      <c r="A30" s="40" t="s">
        <v>79</v>
      </c>
      <c r="B30" s="40"/>
      <c r="C30" s="41"/>
      <c r="D30" s="41"/>
      <c r="E30" s="41"/>
      <c r="F30" s="41"/>
      <c r="G30" s="34">
        <v>400730</v>
      </c>
      <c r="H30" s="34">
        <v>322472</v>
      </c>
      <c r="J30" s="55">
        <f t="shared" si="2"/>
        <v>6.1777724562369789E-2</v>
      </c>
    </row>
    <row r="31" spans="1:10" x14ac:dyDescent="0.25">
      <c r="A31" s="40" t="s">
        <v>80</v>
      </c>
      <c r="B31" s="40"/>
      <c r="C31" s="41"/>
      <c r="D31" s="41"/>
      <c r="E31" s="41"/>
      <c r="F31" s="41"/>
      <c r="G31" s="34">
        <v>552940</v>
      </c>
      <c r="H31" s="34">
        <v>593502</v>
      </c>
      <c r="J31" s="55">
        <f t="shared" si="2"/>
        <v>0.11370042386072464</v>
      </c>
    </row>
    <row r="32" spans="1:10" x14ac:dyDescent="0.25">
      <c r="A32" s="40" t="s">
        <v>81</v>
      </c>
      <c r="B32" s="40"/>
      <c r="C32" s="41"/>
      <c r="D32" s="41"/>
      <c r="E32" s="41"/>
      <c r="F32" s="41"/>
      <c r="G32" s="34">
        <v>114349</v>
      </c>
      <c r="H32" s="34">
        <v>121777</v>
      </c>
      <c r="J32" s="55">
        <f t="shared" si="2"/>
        <v>2.3329485859335711E-2</v>
      </c>
    </row>
    <row r="33" spans="1:14" x14ac:dyDescent="0.25">
      <c r="A33" s="40" t="s">
        <v>82</v>
      </c>
      <c r="B33" s="40"/>
      <c r="C33" s="41"/>
      <c r="D33" s="41"/>
      <c r="E33" s="41"/>
      <c r="F33" s="41"/>
      <c r="G33" s="34">
        <v>163215</v>
      </c>
      <c r="H33" s="34">
        <v>173784</v>
      </c>
      <c r="J33" s="55">
        <f t="shared" si="2"/>
        <v>3.3292751263200748E-2</v>
      </c>
    </row>
    <row r="34" spans="1:14" ht="15.75" thickBot="1" x14ac:dyDescent="0.3">
      <c r="A34" s="42" t="s">
        <v>83</v>
      </c>
      <c r="B34" s="42"/>
      <c r="C34" s="43"/>
      <c r="D34" s="43"/>
      <c r="E34" s="43"/>
      <c r="F34" s="43"/>
      <c r="G34" s="44">
        <v>5015308</v>
      </c>
      <c r="H34" s="44">
        <v>5219875</v>
      </c>
      <c r="J34" s="45">
        <f t="shared" si="2"/>
        <v>1</v>
      </c>
    </row>
    <row r="35" spans="1:14" ht="15.75" thickTop="1" x14ac:dyDescent="0.25">
      <c r="G35" s="46"/>
      <c r="H35" s="46"/>
    </row>
    <row r="36" spans="1:14" x14ac:dyDescent="0.25">
      <c r="J36" s="93"/>
      <c r="L36" s="94"/>
      <c r="N36" s="94"/>
    </row>
    <row r="37" spans="1:14" x14ac:dyDescent="0.25">
      <c r="A37" s="27" t="s">
        <v>10</v>
      </c>
      <c r="B37" s="34"/>
      <c r="C37" s="34"/>
      <c r="D37" s="34"/>
      <c r="E37" s="34"/>
      <c r="F37" s="34"/>
      <c r="G37" s="34"/>
      <c r="H37" s="34"/>
      <c r="J37" s="28"/>
      <c r="L37" s="95"/>
      <c r="N37" s="95"/>
    </row>
    <row r="38" spans="1:14" x14ac:dyDescent="0.25">
      <c r="A38" s="27" t="s">
        <v>11</v>
      </c>
      <c r="B38" s="34"/>
      <c r="C38" s="34"/>
      <c r="D38" s="34"/>
      <c r="E38" s="34"/>
      <c r="F38" s="34"/>
      <c r="G38" s="34"/>
      <c r="H38" s="34"/>
      <c r="J38" s="28"/>
      <c r="L38" s="95"/>
      <c r="N38" s="95"/>
    </row>
    <row r="39" spans="1:14" x14ac:dyDescent="0.25">
      <c r="A39" s="27" t="s">
        <v>12</v>
      </c>
      <c r="B39" s="27"/>
      <c r="G39" s="34"/>
      <c r="H39" s="34"/>
      <c r="J39" s="28"/>
      <c r="L39" s="96"/>
      <c r="N39" s="28"/>
    </row>
    <row r="40" spans="1:14" x14ac:dyDescent="0.25">
      <c r="A40" s="27" t="s">
        <v>34</v>
      </c>
      <c r="B40" s="34"/>
      <c r="C40" s="34"/>
      <c r="D40" s="34"/>
      <c r="E40" s="34"/>
      <c r="F40" s="34"/>
      <c r="G40" s="34"/>
      <c r="H40" s="34"/>
      <c r="J40" s="28"/>
    </row>
    <row r="42" spans="1:14" x14ac:dyDescent="0.25">
      <c r="A42" s="40"/>
      <c r="B42" s="40"/>
      <c r="G42" s="46"/>
      <c r="H42" s="46"/>
    </row>
    <row r="43" spans="1:14" ht="15.75" thickBot="1" x14ac:dyDescent="0.3">
      <c r="A43" s="47" t="s">
        <v>14</v>
      </c>
      <c r="B43" s="47"/>
      <c r="J43" s="92"/>
      <c r="K43" s="93"/>
      <c r="L43" s="93"/>
      <c r="M43" s="93"/>
      <c r="N43" s="93"/>
    </row>
    <row r="44" spans="1:14" x14ac:dyDescent="0.25">
      <c r="A44" s="40" t="s">
        <v>15</v>
      </c>
      <c r="B44" s="40"/>
      <c r="C44" s="34"/>
      <c r="D44" s="34"/>
      <c r="E44" s="34"/>
      <c r="F44" s="34"/>
      <c r="G44" s="34"/>
      <c r="H44" s="34"/>
      <c r="J44" s="28"/>
      <c r="L44" s="96"/>
      <c r="N44" s="28"/>
    </row>
    <row r="45" spans="1:14" x14ac:dyDescent="0.25">
      <c r="A45" s="56" t="s">
        <v>16</v>
      </c>
      <c r="B45" s="56"/>
      <c r="C45" s="34"/>
      <c r="D45" s="34"/>
      <c r="E45" s="34"/>
      <c r="F45" s="34"/>
      <c r="G45" s="34"/>
      <c r="H45" s="34"/>
      <c r="J45" s="28"/>
      <c r="L45" s="96"/>
      <c r="N45" s="28"/>
    </row>
    <row r="46" spans="1:14" x14ac:dyDescent="0.25">
      <c r="A46" s="56" t="s">
        <v>17</v>
      </c>
      <c r="B46" s="56"/>
      <c r="C46" s="34"/>
      <c r="D46" s="34"/>
      <c r="E46" s="34"/>
      <c r="F46" s="34"/>
      <c r="G46" s="34"/>
      <c r="H46" s="34"/>
      <c r="J46" s="28"/>
      <c r="L46" s="96"/>
      <c r="N46" s="28"/>
    </row>
    <row r="47" spans="1:14" x14ac:dyDescent="0.25">
      <c r="A47" s="40" t="s">
        <v>18</v>
      </c>
      <c r="B47" s="40"/>
      <c r="C47" s="34"/>
      <c r="D47" s="34"/>
      <c r="E47" s="34"/>
      <c r="F47" s="34"/>
      <c r="G47" s="34"/>
      <c r="H47" s="34"/>
      <c r="J47" s="28"/>
      <c r="L47" s="96"/>
      <c r="N47" s="28"/>
    </row>
    <row r="48" spans="1:14" ht="15.75" thickBot="1" x14ac:dyDescent="0.3">
      <c r="A48" s="47" t="s">
        <v>19</v>
      </c>
      <c r="B48" s="47"/>
      <c r="C48" s="34"/>
      <c r="D48" s="34"/>
      <c r="E48" s="34"/>
      <c r="F48" s="34"/>
      <c r="G48" s="34"/>
      <c r="H48" s="34"/>
    </row>
    <row r="49" spans="1:14" x14ac:dyDescent="0.25">
      <c r="A49" s="40" t="s">
        <v>20</v>
      </c>
      <c r="B49" s="40"/>
      <c r="C49" s="34"/>
      <c r="D49" s="34"/>
      <c r="E49" s="34"/>
      <c r="F49" s="34"/>
      <c r="G49" s="34"/>
      <c r="H49" s="34"/>
      <c r="J49" s="28"/>
      <c r="L49" s="96"/>
      <c r="N49" s="28"/>
    </row>
    <row r="50" spans="1:14" x14ac:dyDescent="0.25">
      <c r="A50" s="40" t="s">
        <v>21</v>
      </c>
      <c r="B50" s="40"/>
      <c r="C50" s="34"/>
      <c r="D50" s="34"/>
      <c r="E50" s="34"/>
      <c r="F50" s="34"/>
      <c r="G50" s="34"/>
      <c r="H50" s="34"/>
      <c r="J50" s="28"/>
      <c r="L50" s="96"/>
      <c r="N50" s="28"/>
    </row>
    <row r="51" spans="1:14" x14ac:dyDescent="0.25">
      <c r="A51" s="40" t="s">
        <v>22</v>
      </c>
      <c r="B51" s="40"/>
      <c r="C51" s="34"/>
      <c r="D51" s="34"/>
      <c r="E51" s="34"/>
      <c r="F51" s="34"/>
      <c r="G51" s="34"/>
      <c r="H51" s="34"/>
      <c r="J51" s="28"/>
      <c r="L51" s="96"/>
      <c r="N51" s="28"/>
    </row>
    <row r="52" spans="1:14" x14ac:dyDescent="0.25">
      <c r="A52" s="40" t="s">
        <v>23</v>
      </c>
      <c r="B52" s="40"/>
      <c r="C52" s="34"/>
      <c r="D52" s="34"/>
      <c r="E52" s="34"/>
      <c r="F52" s="34"/>
      <c r="G52" s="34"/>
      <c r="H52" s="34"/>
      <c r="J52" s="28"/>
      <c r="L52" s="96"/>
      <c r="N52" s="28"/>
    </row>
    <row r="54" spans="1:14" x14ac:dyDescent="0.25">
      <c r="J54" s="93"/>
      <c r="L54" s="94"/>
      <c r="N54" s="94"/>
    </row>
    <row r="55" spans="1:14" x14ac:dyDescent="0.25">
      <c r="A55" s="40" t="s">
        <v>92</v>
      </c>
      <c r="B55" s="34"/>
      <c r="C55" s="34"/>
      <c r="D55" s="34"/>
      <c r="E55" s="34"/>
      <c r="F55" s="34"/>
      <c r="G55" s="34"/>
      <c r="H55" s="34"/>
      <c r="J55" s="28"/>
      <c r="L55" s="29"/>
      <c r="N55" s="29"/>
    </row>
    <row r="56" spans="1:14" x14ac:dyDescent="0.25">
      <c r="A56" s="40" t="s">
        <v>93</v>
      </c>
      <c r="B56" s="34"/>
      <c r="C56" s="34"/>
      <c r="D56" s="34"/>
      <c r="E56" s="34"/>
      <c r="F56" s="34"/>
      <c r="G56" s="34"/>
      <c r="H56" s="34"/>
      <c r="J56" s="28"/>
      <c r="L56" s="29"/>
      <c r="N56" s="29"/>
    </row>
    <row r="57" spans="1:14" ht="15.75" thickBot="1" x14ac:dyDescent="0.3">
      <c r="A57" s="42" t="s">
        <v>54</v>
      </c>
      <c r="B57" s="44"/>
      <c r="C57" s="44"/>
      <c r="D57" s="44"/>
      <c r="E57" s="44"/>
      <c r="F57" s="44"/>
      <c r="G57" s="44"/>
      <c r="H57" s="44"/>
    </row>
    <row r="58" spans="1:14" ht="15.75" thickTop="1" x14ac:dyDescent="0.25"/>
  </sheetData>
  <mergeCells count="2">
    <mergeCell ref="J1:N1"/>
    <mergeCell ref="J2:N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C89C8-2BFC-4D1B-8A97-6A359F9AB83C}">
  <sheetPr codeName="Sheet7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Benalla</v>
      </c>
      <c r="T1" s="103"/>
      <c r="U1" s="103"/>
      <c r="V1" s="103"/>
      <c r="W1" s="103"/>
      <c r="X1" s="103"/>
      <c r="Y1" s="104" t="str">
        <f>Y3</f>
        <v>8.8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209</v>
      </c>
      <c r="AB2" s="143" t="str">
        <f>$Z$2</f>
        <v>2018-19</v>
      </c>
      <c r="AC2" s="143"/>
      <c r="AD2" s="143"/>
      <c r="AE2" s="143"/>
      <c r="AF2" s="143"/>
    </row>
    <row r="3" spans="1:32" ht="15" customHeight="1" x14ac:dyDescent="0.25">
      <c r="A3" s="64" t="s">
        <v>284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118</v>
      </c>
      <c r="Y3" s="109" t="s">
        <v>218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8.8 Benalla, Victoria,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10097</v>
      </c>
      <c r="W4" s="112">
        <v>9904</v>
      </c>
      <c r="X4" s="112">
        <v>9907</v>
      </c>
      <c r="Y4" s="112">
        <v>10399</v>
      </c>
      <c r="Z4" s="112">
        <v>10606</v>
      </c>
      <c r="AB4" s="113" t="str">
        <f>TEXT(Z4,"###,###")</f>
        <v>10,606</v>
      </c>
      <c r="AD4" s="114">
        <f>Z4/Y4-1</f>
        <v>1.9905760169246944E-2</v>
      </c>
      <c r="AF4" s="114">
        <f>Z4/V4-1</f>
        <v>5.0411013172229291E-2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5133</v>
      </c>
      <c r="W5" s="112">
        <v>4981</v>
      </c>
      <c r="X5" s="112">
        <v>5003</v>
      </c>
      <c r="Y5" s="112">
        <v>5337</v>
      </c>
      <c r="Z5" s="112">
        <v>5319</v>
      </c>
      <c r="AB5" s="113" t="str">
        <f>TEXT(Z5,"###,###")</f>
        <v>5,319</v>
      </c>
      <c r="AD5" s="114">
        <f t="shared" ref="AD5:AD9" si="0">Z5/Y5-1</f>
        <v>-3.3726812816189389E-3</v>
      </c>
      <c r="AF5" s="114">
        <f t="shared" ref="AF5:AF9" si="1">Z5/V5-1</f>
        <v>3.6236119228521435E-2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4966</v>
      </c>
      <c r="W6" s="112">
        <v>4922</v>
      </c>
      <c r="X6" s="112">
        <v>4904</v>
      </c>
      <c r="Y6" s="112">
        <v>5059</v>
      </c>
      <c r="Z6" s="112">
        <v>5287</v>
      </c>
      <c r="AB6" s="113" t="str">
        <f>TEXT(Z6,"###,###")</f>
        <v>5,287</v>
      </c>
      <c r="AD6" s="114">
        <f t="shared" si="0"/>
        <v>4.5068195295512981E-2</v>
      </c>
      <c r="AF6" s="114">
        <f t="shared" si="1"/>
        <v>6.4639548932742708E-2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7077</v>
      </c>
      <c r="W7" s="112">
        <v>6910</v>
      </c>
      <c r="X7" s="112">
        <v>6995</v>
      </c>
      <c r="Y7" s="112">
        <v>7307</v>
      </c>
      <c r="Z7" s="112">
        <v>7369</v>
      </c>
      <c r="AB7" s="113" t="str">
        <f>TEXT(Z7,"###,###")</f>
        <v>7,369</v>
      </c>
      <c r="AD7" s="114">
        <f t="shared" si="0"/>
        <v>8.4850143697823288E-3</v>
      </c>
      <c r="AF7" s="114">
        <f t="shared" si="1"/>
        <v>4.1260421082379484E-2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10,606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7,369</v>
      </c>
      <c r="P8" s="71"/>
      <c r="S8" s="111" t="s">
        <v>87</v>
      </c>
      <c r="T8" s="112"/>
      <c r="U8" s="112"/>
      <c r="V8" s="112">
        <v>32766</v>
      </c>
      <c r="W8" s="112">
        <v>34150.300000000003</v>
      </c>
      <c r="X8" s="112">
        <v>35908</v>
      </c>
      <c r="Y8" s="112">
        <v>38571</v>
      </c>
      <c r="Z8" s="112">
        <v>38676</v>
      </c>
      <c r="AB8" s="113" t="str">
        <f>TEXT(Z8,"$###,###")</f>
        <v>$38,676</v>
      </c>
      <c r="AD8" s="114">
        <f t="shared" si="0"/>
        <v>2.7222524694718864E-3</v>
      </c>
      <c r="AF8" s="114">
        <f t="shared" si="1"/>
        <v>0.18036989562351224</v>
      </c>
    </row>
    <row r="9" spans="1:32" x14ac:dyDescent="0.25">
      <c r="A9" s="32" t="s">
        <v>15</v>
      </c>
      <c r="B9" s="75"/>
      <c r="C9" s="76"/>
      <c r="D9" s="77">
        <f>AD104</f>
        <v>67.141240807090327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51.268828877731032</v>
      </c>
      <c r="P9" s="78" t="s">
        <v>88</v>
      </c>
      <c r="S9" s="111" t="s">
        <v>7</v>
      </c>
      <c r="T9" s="112"/>
      <c r="U9" s="112"/>
      <c r="V9" s="112">
        <v>287191564</v>
      </c>
      <c r="W9" s="112">
        <v>294637704</v>
      </c>
      <c r="X9" s="112">
        <v>308086427</v>
      </c>
      <c r="Y9" s="112">
        <v>330913566</v>
      </c>
      <c r="Z9" s="112">
        <v>341672467</v>
      </c>
      <c r="AB9" s="113" t="str">
        <f>TEXT(Z9/1000000,"$#,###.0")&amp;" mil"</f>
        <v>$341.7 mil</v>
      </c>
      <c r="AD9" s="114">
        <f t="shared" si="0"/>
        <v>3.2512722672723537E-2</v>
      </c>
      <c r="AF9" s="114">
        <f t="shared" si="1"/>
        <v>0.18970230964026502</v>
      </c>
    </row>
    <row r="10" spans="1:32" x14ac:dyDescent="0.25">
      <c r="A10" s="32" t="s">
        <v>18</v>
      </c>
      <c r="B10" s="75"/>
      <c r="C10" s="76"/>
      <c r="D10" s="77">
        <f>AD105</f>
        <v>20.073543277390158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48.771882209254983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87.189577961731572</v>
      </c>
      <c r="P11" s="78" t="s">
        <v>88</v>
      </c>
      <c r="S11" s="111" t="s">
        <v>30</v>
      </c>
      <c r="T11" s="116"/>
      <c r="U11" s="116"/>
      <c r="V11" s="116">
        <v>8360</v>
      </c>
      <c r="W11" s="116">
        <v>8245</v>
      </c>
      <c r="X11" s="116">
        <v>8246</v>
      </c>
      <c r="Y11" s="116">
        <v>8635</v>
      </c>
      <c r="Z11" s="116">
        <v>8881</v>
      </c>
    </row>
    <row r="12" spans="1:32" ht="28.5" customHeight="1" x14ac:dyDescent="0.25">
      <c r="A12" s="32" t="s">
        <v>20</v>
      </c>
      <c r="B12" s="76"/>
      <c r="C12" s="76"/>
      <c r="D12" s="77">
        <f>AD108</f>
        <v>17.329813313218935</v>
      </c>
      <c r="E12" s="78" t="s">
        <v>88</v>
      </c>
      <c r="F12" s="26"/>
      <c r="G12" s="144" t="s">
        <v>90</v>
      </c>
      <c r="H12" s="145"/>
      <c r="I12" s="145"/>
      <c r="J12" s="145"/>
      <c r="K12" s="145"/>
      <c r="L12" s="145"/>
      <c r="M12" s="85"/>
      <c r="N12" s="76"/>
      <c r="O12" s="77">
        <f>AD125</f>
        <v>23.327452842990908</v>
      </c>
      <c r="P12" s="78" t="s">
        <v>88</v>
      </c>
      <c r="S12" s="111" t="s">
        <v>31</v>
      </c>
      <c r="T12" s="116"/>
      <c r="U12" s="116"/>
      <c r="V12" s="116">
        <v>1740</v>
      </c>
      <c r="W12" s="116">
        <v>1659</v>
      </c>
      <c r="X12" s="116">
        <v>1661</v>
      </c>
      <c r="Y12" s="116">
        <v>1766</v>
      </c>
      <c r="Z12" s="116">
        <v>1723</v>
      </c>
    </row>
    <row r="13" spans="1:32" ht="15" customHeight="1" x14ac:dyDescent="0.25">
      <c r="A13" s="32" t="s">
        <v>21</v>
      </c>
      <c r="B13" s="76"/>
      <c r="C13" s="76"/>
      <c r="D13" s="77">
        <f>AD109</f>
        <v>14.708655478031302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45.2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21.459551197435413</v>
      </c>
      <c r="E14" s="78" t="s">
        <v>88</v>
      </c>
      <c r="F14" s="26"/>
      <c r="G14" s="35" t="s">
        <v>286</v>
      </c>
      <c r="H14" s="76"/>
      <c r="I14" s="76"/>
      <c r="J14" s="76"/>
      <c r="K14" s="86"/>
      <c r="L14" s="76"/>
      <c r="M14" s="76"/>
      <c r="N14" s="76"/>
      <c r="O14" s="77">
        <f>AB38</f>
        <v>16.582982765639841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33.707335470488403</v>
      </c>
      <c r="E15" s="89" t="s">
        <v>88</v>
      </c>
      <c r="F15" s="26"/>
      <c r="G15" s="90" t="s">
        <v>287</v>
      </c>
      <c r="H15" s="37"/>
      <c r="I15" s="37"/>
      <c r="J15" s="37"/>
      <c r="K15" s="38"/>
      <c r="L15" s="37"/>
      <c r="M15" s="37"/>
      <c r="N15" s="37"/>
      <c r="O15" s="88">
        <f>AB37</f>
        <v>83.417017234360159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727</v>
      </c>
      <c r="Z15" s="116">
        <v>739</v>
      </c>
      <c r="AB15" s="121">
        <f t="shared" ref="AB15:AB34" si="2">IF(Z15="np",0,Z15/$Z$34)</f>
        <v>6.9677541014520089E-2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59</v>
      </c>
      <c r="Z16" s="116">
        <v>130</v>
      </c>
      <c r="AB16" s="121">
        <f t="shared" si="2"/>
        <v>1.225721289835942E-2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1001</v>
      </c>
      <c r="Z17" s="116">
        <v>1012</v>
      </c>
      <c r="AB17" s="121">
        <f t="shared" si="2"/>
        <v>9.5417688101074857E-2</v>
      </c>
    </row>
    <row r="18" spans="1:28" x14ac:dyDescent="0.25">
      <c r="A18" s="67" t="str">
        <f>$S$1&amp;" ("&amp;$V$2&amp;" to "&amp;$Z$2&amp;")"</f>
        <v>Benalla (2014-15 to 2018-19)</v>
      </c>
      <c r="B18" s="67"/>
      <c r="C18" s="67"/>
      <c r="D18" s="67"/>
      <c r="E18" s="67"/>
      <c r="F18" s="67"/>
      <c r="G18" s="67" t="str">
        <f>$S$1&amp;" ("&amp;$V$2&amp;" to "&amp;$Z$2&amp;")"</f>
        <v>Benalla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99</v>
      </c>
      <c r="Z18" s="116">
        <v>102</v>
      </c>
      <c r="AB18" s="121">
        <f t="shared" si="2"/>
        <v>9.6171978125589291E-3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720</v>
      </c>
      <c r="Z19" s="116">
        <v>699</v>
      </c>
      <c r="AB19" s="121">
        <f t="shared" si="2"/>
        <v>6.590609089194796E-2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298</v>
      </c>
      <c r="Z20" s="116">
        <v>234</v>
      </c>
      <c r="AB20" s="121">
        <f t="shared" si="2"/>
        <v>2.2062983217046955E-2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805</v>
      </c>
      <c r="Z21" s="116">
        <v>858</v>
      </c>
      <c r="AB21" s="121">
        <f t="shared" si="2"/>
        <v>8.089760512917217E-2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604</v>
      </c>
      <c r="Z22" s="116">
        <v>674</v>
      </c>
      <c r="AB22" s="121">
        <f t="shared" si="2"/>
        <v>6.3548934565340373E-2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444</v>
      </c>
      <c r="Z23" s="116">
        <v>424</v>
      </c>
      <c r="AB23" s="121">
        <f t="shared" si="2"/>
        <v>3.9977371299264569E-2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40</v>
      </c>
      <c r="Z24" s="116">
        <v>45</v>
      </c>
      <c r="AB24" s="121">
        <f t="shared" si="2"/>
        <v>4.2428813878936447E-3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250</v>
      </c>
      <c r="Z25" s="116">
        <v>272</v>
      </c>
      <c r="AB25" s="121">
        <f t="shared" si="2"/>
        <v>2.5645860833490478E-2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126</v>
      </c>
      <c r="Z26" s="116">
        <v>149</v>
      </c>
      <c r="AB26" s="121">
        <f t="shared" si="2"/>
        <v>1.4048651706581181E-2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379</v>
      </c>
      <c r="Z27" s="116">
        <v>367</v>
      </c>
      <c r="AB27" s="121">
        <f t="shared" si="2"/>
        <v>3.4603054874599283E-2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690</v>
      </c>
      <c r="Z28" s="116">
        <v>677</v>
      </c>
      <c r="AB28" s="121">
        <f t="shared" si="2"/>
        <v>6.3831793324533287E-2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549</v>
      </c>
      <c r="Z29" s="116">
        <v>913</v>
      </c>
      <c r="AB29" s="121">
        <f t="shared" si="2"/>
        <v>8.608334904770884E-2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785</v>
      </c>
      <c r="Z30" s="116">
        <v>548</v>
      </c>
      <c r="AB30" s="121">
        <f t="shared" si="2"/>
        <v>5.1668866679238167E-2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1223</v>
      </c>
      <c r="Z31" s="116">
        <v>1354</v>
      </c>
      <c r="AB31" s="121">
        <f t="shared" si="2"/>
        <v>0.12766358664906657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214</v>
      </c>
      <c r="Z32" s="116">
        <v>208</v>
      </c>
      <c r="AB32" s="121">
        <f t="shared" si="2"/>
        <v>1.961154063737507E-2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309</v>
      </c>
      <c r="Z33" s="116">
        <v>342</v>
      </c>
      <c r="AB33" s="121">
        <f t="shared" si="2"/>
        <v>3.2245898547991703E-2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10399</v>
      </c>
      <c r="Z34" s="124">
        <v>10606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6147</v>
      </c>
      <c r="AB37" s="136">
        <f>Z37/Z40*100</f>
        <v>83.417017234360159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1222</v>
      </c>
      <c r="AB38" s="136">
        <f>Z38/Z40*100</f>
        <v>16.582982765639841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7369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9</v>
      </c>
      <c r="X44" s="116">
        <v>3</v>
      </c>
      <c r="Y44" s="116">
        <v>0</v>
      </c>
      <c r="Z44" s="116">
        <v>6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119</v>
      </c>
      <c r="X45" s="116">
        <v>105</v>
      </c>
      <c r="Y45" s="116">
        <v>114</v>
      </c>
      <c r="Z45" s="116">
        <v>109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319</v>
      </c>
      <c r="X46" s="116">
        <v>305</v>
      </c>
      <c r="Y46" s="116">
        <v>287</v>
      </c>
      <c r="Z46" s="116">
        <v>304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456</v>
      </c>
      <c r="X47" s="116">
        <v>457</v>
      </c>
      <c r="Y47" s="116">
        <v>498</v>
      </c>
      <c r="Z47" s="116">
        <v>453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395</v>
      </c>
      <c r="X48" s="116">
        <v>399</v>
      </c>
      <c r="Y48" s="116">
        <v>472</v>
      </c>
      <c r="Z48" s="116">
        <v>533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Benalla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437</v>
      </c>
      <c r="X49" s="116">
        <v>458</v>
      </c>
      <c r="Y49" s="116">
        <v>483</v>
      </c>
      <c r="Z49" s="116">
        <v>513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341</v>
      </c>
      <c r="X50" s="116">
        <v>335</v>
      </c>
      <c r="Y50" s="116">
        <v>358</v>
      </c>
      <c r="Z50" s="116">
        <v>347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396</v>
      </c>
      <c r="X51" s="116">
        <v>385</v>
      </c>
      <c r="Y51" s="116">
        <v>380</v>
      </c>
      <c r="Z51" s="116">
        <v>387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434</v>
      </c>
      <c r="X52" s="116">
        <v>446</v>
      </c>
      <c r="Y52" s="116">
        <v>443</v>
      </c>
      <c r="Z52" s="116">
        <v>452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514</v>
      </c>
      <c r="X53" s="116">
        <v>497</v>
      </c>
      <c r="Y53" s="116">
        <v>521</v>
      </c>
      <c r="Z53" s="116">
        <v>479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580</v>
      </c>
      <c r="X54" s="116">
        <v>601</v>
      </c>
      <c r="Y54" s="116">
        <v>611</v>
      </c>
      <c r="Z54" s="116">
        <v>608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456</v>
      </c>
      <c r="X55" s="116">
        <v>469</v>
      </c>
      <c r="Y55" s="116">
        <v>530</v>
      </c>
      <c r="Z55" s="116">
        <v>540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292</v>
      </c>
      <c r="X56" s="116">
        <v>307</v>
      </c>
      <c r="Y56" s="116">
        <v>299</v>
      </c>
      <c r="Z56" s="116">
        <v>327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111</v>
      </c>
      <c r="X57" s="116">
        <v>127</v>
      </c>
      <c r="Y57" s="116">
        <v>129</v>
      </c>
      <c r="Z57" s="116">
        <v>151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67</v>
      </c>
      <c r="X58" s="116">
        <v>60</v>
      </c>
      <c r="Y58" s="116">
        <v>78</v>
      </c>
      <c r="Z58" s="116">
        <v>64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22</v>
      </c>
      <c r="X59" s="116">
        <v>23</v>
      </c>
      <c r="Y59" s="116">
        <v>29</v>
      </c>
      <c r="Z59" s="116">
        <v>33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28</v>
      </c>
      <c r="X60" s="116">
        <v>25</v>
      </c>
      <c r="Y60" s="116">
        <v>25</v>
      </c>
      <c r="Z60" s="116">
        <v>20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4976</v>
      </c>
      <c r="X61" s="116">
        <v>5003</v>
      </c>
      <c r="Y61" s="116">
        <v>5340</v>
      </c>
      <c r="Z61" s="116">
        <v>5318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Benalla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118</v>
      </c>
      <c r="X64" s="116">
        <v>135</v>
      </c>
      <c r="Y64" s="116">
        <v>105</v>
      </c>
      <c r="Z64" s="116">
        <v>128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329</v>
      </c>
      <c r="X65" s="116">
        <v>296</v>
      </c>
      <c r="Y65" s="116">
        <v>323</v>
      </c>
      <c r="Z65" s="116">
        <v>333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428</v>
      </c>
      <c r="X66" s="116">
        <v>448</v>
      </c>
      <c r="Y66" s="116">
        <v>423</v>
      </c>
      <c r="Z66" s="116">
        <v>389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440</v>
      </c>
      <c r="X67" s="116">
        <v>455</v>
      </c>
      <c r="Y67" s="116">
        <v>477</v>
      </c>
      <c r="Z67" s="116">
        <v>482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356</v>
      </c>
      <c r="X68" s="116">
        <v>368</v>
      </c>
      <c r="Y68" s="116">
        <v>375</v>
      </c>
      <c r="Z68" s="116">
        <v>394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354</v>
      </c>
      <c r="X69" s="116">
        <v>359</v>
      </c>
      <c r="Y69" s="116">
        <v>368</v>
      </c>
      <c r="Z69" s="116">
        <v>415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409</v>
      </c>
      <c r="X70" s="116">
        <v>380</v>
      </c>
      <c r="Y70" s="116">
        <v>371</v>
      </c>
      <c r="Z70" s="116">
        <v>412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502</v>
      </c>
      <c r="X71" s="116">
        <v>504</v>
      </c>
      <c r="Y71" s="116">
        <v>511</v>
      </c>
      <c r="Z71" s="116">
        <v>522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601</v>
      </c>
      <c r="X72" s="116">
        <v>545</v>
      </c>
      <c r="Y72" s="116">
        <v>561</v>
      </c>
      <c r="Z72" s="116">
        <v>570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543</v>
      </c>
      <c r="X73" s="116">
        <v>577</v>
      </c>
      <c r="Y73" s="116">
        <v>633</v>
      </c>
      <c r="Z73" s="116">
        <v>675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450</v>
      </c>
      <c r="X74" s="116">
        <v>445</v>
      </c>
      <c r="Y74" s="116">
        <v>436</v>
      </c>
      <c r="Z74" s="116">
        <v>487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213</v>
      </c>
      <c r="X75" s="116">
        <v>217</v>
      </c>
      <c r="Y75" s="116">
        <v>241</v>
      </c>
      <c r="Z75" s="116">
        <v>284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74</v>
      </c>
      <c r="X76" s="116">
        <v>80</v>
      </c>
      <c r="Y76" s="116">
        <v>87</v>
      </c>
      <c r="Z76" s="116">
        <v>108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55</v>
      </c>
      <c r="X77" s="116">
        <v>49</v>
      </c>
      <c r="Y77" s="116">
        <v>51</v>
      </c>
      <c r="Z77" s="116">
        <v>40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32</v>
      </c>
      <c r="X78" s="116">
        <v>25</v>
      </c>
      <c r="Y78" s="116">
        <v>32</v>
      </c>
      <c r="Z78" s="116">
        <v>30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16</v>
      </c>
      <c r="X79" s="116">
        <v>20</v>
      </c>
      <c r="Y79" s="116">
        <v>22</v>
      </c>
      <c r="Z79" s="116">
        <v>21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4925</v>
      </c>
      <c r="X80" s="116">
        <v>4904</v>
      </c>
      <c r="Y80" s="116">
        <v>5057</v>
      </c>
      <c r="Z80" s="116">
        <v>5286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6" t="str">
        <f>S1</f>
        <v>Benalla</v>
      </c>
      <c r="D82" s="146"/>
      <c r="E82" s="146"/>
      <c r="F82" s="146"/>
      <c r="G82" s="146"/>
      <c r="H82" s="49"/>
      <c r="I82" s="49"/>
      <c r="J82" s="147" t="str">
        <f>'State data for spotlight'!A1</f>
        <v>Victoria</v>
      </c>
      <c r="K82" s="147"/>
      <c r="L82" s="147"/>
      <c r="M82" s="147"/>
      <c r="N82" s="147"/>
      <c r="O82" s="147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2" t="s">
        <v>0</v>
      </c>
      <c r="E83" s="142"/>
      <c r="F83" s="142" t="s">
        <v>206</v>
      </c>
      <c r="G83" s="142"/>
      <c r="H83" s="50"/>
      <c r="I83" s="50"/>
      <c r="J83" s="50"/>
      <c r="K83" s="50"/>
      <c r="L83" s="142" t="s">
        <v>0</v>
      </c>
      <c r="M83" s="142"/>
      <c r="N83" s="142" t="s">
        <v>206</v>
      </c>
      <c r="O83" s="142"/>
      <c r="S83" s="119" t="s">
        <v>57</v>
      </c>
      <c r="T83" s="119"/>
      <c r="U83" s="116"/>
      <c r="V83" s="116">
        <v>0</v>
      </c>
      <c r="W83" s="116">
        <v>312</v>
      </c>
      <c r="X83" s="116">
        <v>342</v>
      </c>
      <c r="Y83" s="116">
        <v>368</v>
      </c>
      <c r="Z83" s="116">
        <v>356</v>
      </c>
      <c r="AD83" s="121"/>
    </row>
    <row r="84" spans="1:30" ht="15" customHeight="1" x14ac:dyDescent="0.25">
      <c r="A84" s="48"/>
      <c r="B84" s="48"/>
      <c r="C84" s="62" t="s">
        <v>1</v>
      </c>
      <c r="D84" s="142" t="s">
        <v>2</v>
      </c>
      <c r="E84" s="142"/>
      <c r="F84" s="142" t="str">
        <f>"since "&amp;$V$2</f>
        <v>since 2014-15</v>
      </c>
      <c r="G84" s="142"/>
      <c r="H84" s="50"/>
      <c r="I84" s="50"/>
      <c r="J84" s="50"/>
      <c r="K84" s="62" t="s">
        <v>1</v>
      </c>
      <c r="L84" s="142" t="s">
        <v>2</v>
      </c>
      <c r="M84" s="142"/>
      <c r="N84" s="142" t="str">
        <f>"since "&amp;$V$2</f>
        <v>since 2014-15</v>
      </c>
      <c r="O84" s="142"/>
      <c r="S84" s="119" t="s">
        <v>58</v>
      </c>
      <c r="T84" s="119"/>
      <c r="U84" s="116"/>
      <c r="V84" s="116">
        <v>0</v>
      </c>
      <c r="W84" s="116">
        <v>328</v>
      </c>
      <c r="X84" s="116">
        <v>329</v>
      </c>
      <c r="Y84" s="116">
        <v>318</v>
      </c>
      <c r="Z84" s="116">
        <v>337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10,606</v>
      </c>
      <c r="D85" s="100">
        <f t="shared" ref="D85:D90" si="4">AD4</f>
        <v>1.9905760169246944E-2</v>
      </c>
      <c r="E85" s="101">
        <f t="shared" ref="E85:E90" si="5">AD4</f>
        <v>1.9905760169246944E-2</v>
      </c>
      <c r="F85" s="100">
        <f t="shared" ref="F85:F90" si="6">AF4</f>
        <v>5.0411013172229291E-2</v>
      </c>
      <c r="G85" s="101">
        <f t="shared" ref="G85:G90" si="7">AF4</f>
        <v>5.0411013172229291E-2</v>
      </c>
      <c r="H85" s="61"/>
      <c r="I85" s="61"/>
      <c r="J85" s="141" t="str">
        <f>'State data for spotlight'!J4</f>
        <v>5,219,873</v>
      </c>
      <c r="K85" s="141"/>
      <c r="L85" s="100">
        <f>'State data for spotlight'!L4</f>
        <v>4.0788123082371008E-2</v>
      </c>
      <c r="M85" s="101">
        <f>'State data for spotlight'!L4</f>
        <v>4.0788123082371008E-2</v>
      </c>
      <c r="N85" s="100">
        <f>'State data for spotlight'!N4</f>
        <v>0.14206995808151213</v>
      </c>
      <c r="O85" s="101">
        <f>'State data for spotlight'!N4</f>
        <v>0.14206995808151213</v>
      </c>
      <c r="S85" s="119" t="s">
        <v>199</v>
      </c>
      <c r="T85" s="119"/>
      <c r="U85" s="116"/>
      <c r="V85" s="116">
        <v>0</v>
      </c>
      <c r="W85" s="116">
        <v>606</v>
      </c>
      <c r="X85" s="116">
        <v>643</v>
      </c>
      <c r="Y85" s="116">
        <v>669</v>
      </c>
      <c r="Z85" s="116">
        <v>660</v>
      </c>
    </row>
    <row r="86" spans="1:30" ht="15" customHeight="1" x14ac:dyDescent="0.25">
      <c r="A86" s="102" t="s">
        <v>4</v>
      </c>
      <c r="B86" s="51"/>
      <c r="C86" s="61" t="str">
        <f t="shared" si="3"/>
        <v>5,319</v>
      </c>
      <c r="D86" s="100">
        <f t="shared" si="4"/>
        <v>-3.3726812816189389E-3</v>
      </c>
      <c r="E86" s="101">
        <f t="shared" si="5"/>
        <v>-3.3726812816189389E-3</v>
      </c>
      <c r="F86" s="100">
        <f t="shared" si="6"/>
        <v>3.6236119228521435E-2</v>
      </c>
      <c r="G86" s="101">
        <f t="shared" si="7"/>
        <v>3.6236119228521435E-2</v>
      </c>
      <c r="H86" s="61"/>
      <c r="I86" s="61"/>
      <c r="J86" s="141" t="str">
        <f>'State data for spotlight'!J5</f>
        <v>2,664,616</v>
      </c>
      <c r="K86" s="141"/>
      <c r="L86" s="100">
        <f>'State data for spotlight'!L5</f>
        <v>3.1718393601727124E-2</v>
      </c>
      <c r="M86" s="101">
        <f>'State data for spotlight'!L5</f>
        <v>3.1718393601727124E-2</v>
      </c>
      <c r="N86" s="100">
        <f>'State data for spotlight'!N5</f>
        <v>0.13476426506291928</v>
      </c>
      <c r="O86" s="101">
        <f>'State data for spotlight'!N5</f>
        <v>0.13476426506291928</v>
      </c>
      <c r="S86" s="119" t="s">
        <v>200</v>
      </c>
      <c r="T86" s="119"/>
      <c r="U86" s="116"/>
      <c r="V86" s="116">
        <v>0</v>
      </c>
      <c r="W86" s="116">
        <v>171</v>
      </c>
      <c r="X86" s="116">
        <v>170</v>
      </c>
      <c r="Y86" s="116">
        <v>170</v>
      </c>
      <c r="Z86" s="116">
        <v>178</v>
      </c>
    </row>
    <row r="87" spans="1:30" ht="15" customHeight="1" x14ac:dyDescent="0.25">
      <c r="A87" s="102" t="s">
        <v>5</v>
      </c>
      <c r="B87" s="51"/>
      <c r="C87" s="61" t="str">
        <f t="shared" si="3"/>
        <v>5,287</v>
      </c>
      <c r="D87" s="100">
        <f t="shared" si="4"/>
        <v>4.5068195295512981E-2</v>
      </c>
      <c r="E87" s="101">
        <f t="shared" si="5"/>
        <v>4.5068195295512981E-2</v>
      </c>
      <c r="F87" s="100">
        <f t="shared" si="6"/>
        <v>6.4639548932742708E-2</v>
      </c>
      <c r="G87" s="101">
        <f t="shared" si="7"/>
        <v>6.4639548932742708E-2</v>
      </c>
      <c r="H87" s="61"/>
      <c r="I87" s="61"/>
      <c r="J87" s="141" t="str">
        <f>'State data for spotlight'!J6</f>
        <v>2,555,261</v>
      </c>
      <c r="K87" s="141"/>
      <c r="L87" s="100">
        <f>'State data for spotlight'!L6</f>
        <v>5.0438508143252792E-2</v>
      </c>
      <c r="M87" s="101">
        <f>'State data for spotlight'!L6</f>
        <v>5.0438508143252792E-2</v>
      </c>
      <c r="N87" s="100">
        <f>'State data for spotlight'!N6</f>
        <v>0.14979409313685776</v>
      </c>
      <c r="O87" s="101">
        <f>'State data for spotlight'!N6</f>
        <v>0.14979409313685776</v>
      </c>
      <c r="S87" s="119" t="s">
        <v>201</v>
      </c>
      <c r="T87" s="119"/>
      <c r="U87" s="116"/>
      <c r="V87" s="116">
        <v>0</v>
      </c>
      <c r="W87" s="116">
        <v>115</v>
      </c>
      <c r="X87" s="116">
        <v>111</v>
      </c>
      <c r="Y87" s="116">
        <v>99</v>
      </c>
      <c r="Z87" s="116">
        <v>108</v>
      </c>
    </row>
    <row r="88" spans="1:30" ht="15" customHeight="1" x14ac:dyDescent="0.25">
      <c r="A88" s="51" t="s">
        <v>6</v>
      </c>
      <c r="B88" s="51"/>
      <c r="C88" s="61" t="str">
        <f t="shared" si="3"/>
        <v>7,369</v>
      </c>
      <c r="D88" s="100">
        <f t="shared" si="4"/>
        <v>8.4850143697823288E-3</v>
      </c>
      <c r="E88" s="101">
        <f t="shared" si="5"/>
        <v>8.4850143697823288E-3</v>
      </c>
      <c r="F88" s="100">
        <f t="shared" si="6"/>
        <v>4.1260421082379484E-2</v>
      </c>
      <c r="G88" s="101">
        <f t="shared" si="7"/>
        <v>4.1260421082379484E-2</v>
      </c>
      <c r="H88" s="61"/>
      <c r="I88" s="61"/>
      <c r="J88" s="141" t="str">
        <f>'State data for spotlight'!J7</f>
        <v>3,639,192</v>
      </c>
      <c r="K88" s="141"/>
      <c r="L88" s="100">
        <f>'State data for spotlight'!L7</f>
        <v>3.178343387422311E-2</v>
      </c>
      <c r="M88" s="101">
        <f>'State data for spotlight'!L7</f>
        <v>3.178343387422311E-2</v>
      </c>
      <c r="N88" s="100">
        <f>'State data for spotlight'!N7</f>
        <v>0.11179469757816296</v>
      </c>
      <c r="O88" s="101">
        <f>'State data for spotlight'!N7</f>
        <v>0.11179469757816296</v>
      </c>
      <c r="S88" s="119" t="s">
        <v>202</v>
      </c>
      <c r="T88" s="119"/>
      <c r="U88" s="116"/>
      <c r="V88" s="116">
        <v>0</v>
      </c>
      <c r="W88" s="116">
        <v>142</v>
      </c>
      <c r="X88" s="116">
        <v>150</v>
      </c>
      <c r="Y88" s="116">
        <v>162</v>
      </c>
      <c r="Z88" s="116">
        <v>157</v>
      </c>
    </row>
    <row r="89" spans="1:30" ht="15" customHeight="1" x14ac:dyDescent="0.25">
      <c r="A89" s="51" t="s">
        <v>102</v>
      </c>
      <c r="B89" s="51"/>
      <c r="C89" s="61" t="str">
        <f t="shared" si="3"/>
        <v>$38,676</v>
      </c>
      <c r="D89" s="100">
        <f t="shared" si="4"/>
        <v>2.7222524694718864E-3</v>
      </c>
      <c r="E89" s="101">
        <f t="shared" si="5"/>
        <v>2.7222524694718864E-3</v>
      </c>
      <c r="F89" s="100">
        <f t="shared" si="6"/>
        <v>0.18036989562351224</v>
      </c>
      <c r="G89" s="101">
        <f t="shared" si="7"/>
        <v>0.18036989562351224</v>
      </c>
      <c r="H89" s="61"/>
      <c r="I89" s="61"/>
      <c r="J89" s="61"/>
      <c r="K89" s="61" t="str">
        <f>'State data for spotlight'!J8</f>
        <v>$44,152</v>
      </c>
      <c r="L89" s="100">
        <f>'State data for spotlight'!L8</f>
        <v>1.2405127146820849E-2</v>
      </c>
      <c r="M89" s="101">
        <f>'State data for spotlight'!L8</f>
        <v>1.2405127146820849E-2</v>
      </c>
      <c r="N89" s="100">
        <f>'State data for spotlight'!N8</f>
        <v>9.5610312910990425E-2</v>
      </c>
      <c r="O89" s="101">
        <f>'State data for spotlight'!N8</f>
        <v>9.5610312910990425E-2</v>
      </c>
      <c r="S89" s="119" t="s">
        <v>203</v>
      </c>
      <c r="T89" s="119"/>
      <c r="U89" s="116"/>
      <c r="V89" s="116">
        <v>0</v>
      </c>
      <c r="W89" s="116">
        <v>418</v>
      </c>
      <c r="X89" s="116">
        <v>415</v>
      </c>
      <c r="Y89" s="116">
        <v>443</v>
      </c>
      <c r="Z89" s="116">
        <v>451</v>
      </c>
    </row>
    <row r="90" spans="1:30" ht="15" customHeight="1" x14ac:dyDescent="0.25">
      <c r="A90" s="51" t="s">
        <v>7</v>
      </c>
      <c r="B90" s="51"/>
      <c r="C90" s="61" t="str">
        <f t="shared" si="3"/>
        <v>$341.7 mil</v>
      </c>
      <c r="D90" s="100">
        <f t="shared" si="4"/>
        <v>3.2512722672723537E-2</v>
      </c>
      <c r="E90" s="101">
        <f t="shared" si="5"/>
        <v>3.2512722672723537E-2</v>
      </c>
      <c r="F90" s="100">
        <f t="shared" si="6"/>
        <v>0.18970230964026502</v>
      </c>
      <c r="G90" s="101">
        <f t="shared" si="7"/>
        <v>0.18970230964026502</v>
      </c>
      <c r="H90" s="61"/>
      <c r="I90" s="61"/>
      <c r="J90" s="61"/>
      <c r="K90" s="61" t="str">
        <f>'State data for spotlight'!J9</f>
        <v>$223.7 bil</v>
      </c>
      <c r="L90" s="100">
        <f>'State data for spotlight'!L9</f>
        <v>6.1677809472660217E-2</v>
      </c>
      <c r="M90" s="101">
        <f>'State data for spotlight'!L9</f>
        <v>6.1677809472660217E-2</v>
      </c>
      <c r="N90" s="100">
        <f>'State data for spotlight'!N9</f>
        <v>0.25497396322271415</v>
      </c>
      <c r="O90" s="101">
        <f>'State data for spotlight'!N9</f>
        <v>0.25497396322271415</v>
      </c>
      <c r="S90" s="119" t="s">
        <v>59</v>
      </c>
      <c r="T90" s="119"/>
      <c r="U90" s="116"/>
      <c r="V90" s="116">
        <v>0</v>
      </c>
      <c r="W90" s="116">
        <v>516</v>
      </c>
      <c r="X90" s="116">
        <v>530</v>
      </c>
      <c r="Y90" s="116">
        <v>598</v>
      </c>
      <c r="Z90" s="116">
        <v>610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3584</v>
      </c>
      <c r="X91" s="116">
        <v>3631</v>
      </c>
      <c r="Y91" s="116">
        <v>3798</v>
      </c>
      <c r="Z91" s="116">
        <v>3778</v>
      </c>
    </row>
    <row r="92" spans="1:30" ht="15" customHeight="1" x14ac:dyDescent="0.25">
      <c r="A92" s="19" t="s">
        <v>207</v>
      </c>
      <c r="S92" s="133" t="s">
        <v>55</v>
      </c>
      <c r="T92" s="133"/>
    </row>
    <row r="93" spans="1:30" ht="15" customHeight="1" x14ac:dyDescent="0.25">
      <c r="A93" s="60" t="s">
        <v>208</v>
      </c>
      <c r="S93" s="119" t="s">
        <v>57</v>
      </c>
      <c r="T93" s="119"/>
      <c r="U93" s="116"/>
      <c r="V93" s="116">
        <v>0</v>
      </c>
      <c r="W93" s="116">
        <v>187</v>
      </c>
      <c r="X93" s="116">
        <v>205</v>
      </c>
      <c r="Y93" s="116">
        <v>251</v>
      </c>
      <c r="Z93" s="116">
        <v>243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631</v>
      </c>
      <c r="X94" s="116">
        <v>638</v>
      </c>
      <c r="Y94" s="116">
        <v>664</v>
      </c>
      <c r="Z94" s="116">
        <v>681</v>
      </c>
    </row>
    <row r="95" spans="1:30" ht="15" customHeight="1" x14ac:dyDescent="0.25">
      <c r="A95" s="19" t="s">
        <v>285</v>
      </c>
      <c r="S95" s="119" t="s">
        <v>199</v>
      </c>
      <c r="T95" s="119"/>
      <c r="U95" s="116"/>
      <c r="V95" s="116">
        <v>0</v>
      </c>
      <c r="W95" s="116">
        <v>120</v>
      </c>
      <c r="X95" s="116">
        <v>118</v>
      </c>
      <c r="Y95" s="116">
        <v>136</v>
      </c>
      <c r="Z95" s="116">
        <v>129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497</v>
      </c>
      <c r="X96" s="116">
        <v>509</v>
      </c>
      <c r="Y96" s="116">
        <v>528</v>
      </c>
      <c r="Z96" s="116">
        <v>569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511</v>
      </c>
      <c r="X97" s="116">
        <v>534</v>
      </c>
      <c r="Y97" s="116">
        <v>533</v>
      </c>
      <c r="Z97" s="116">
        <v>540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319</v>
      </c>
      <c r="X98" s="116">
        <v>321</v>
      </c>
      <c r="Y98" s="116">
        <v>341</v>
      </c>
      <c r="Z98" s="116">
        <v>336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20</v>
      </c>
      <c r="X99" s="116">
        <v>27</v>
      </c>
      <c r="Y99" s="116">
        <v>37</v>
      </c>
      <c r="Z99" s="116">
        <v>45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257</v>
      </c>
      <c r="X100" s="116">
        <v>263</v>
      </c>
      <c r="Y100" s="116">
        <v>305</v>
      </c>
      <c r="Z100" s="116">
        <v>335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3329</v>
      </c>
      <c r="X101" s="116">
        <v>3364</v>
      </c>
      <c r="Y101" s="116">
        <v>3513</v>
      </c>
      <c r="Z101" s="116">
        <v>3594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209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6418</v>
      </c>
      <c r="X104" s="116">
        <v>6547</v>
      </c>
      <c r="Y104" s="116">
        <v>6963</v>
      </c>
      <c r="Z104" s="116">
        <v>7121</v>
      </c>
      <c r="AB104" s="113" t="str">
        <f>TEXT(Z104,"###,###")</f>
        <v>7,121</v>
      </c>
      <c r="AD104" s="134">
        <f>Z104/($Z$4)*100</f>
        <v>67.141240807090327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1922</v>
      </c>
      <c r="X105" s="116">
        <v>2030</v>
      </c>
      <c r="Y105" s="116">
        <v>1931</v>
      </c>
      <c r="Z105" s="116">
        <v>2129</v>
      </c>
      <c r="AB105" s="113" t="str">
        <f>TEXT(Z105,"###,###")</f>
        <v>2,129</v>
      </c>
      <c r="AD105" s="134">
        <f>Z105/($Z$4)*100</f>
        <v>20.073543277390158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8340</v>
      </c>
      <c r="X106" s="124">
        <v>8577</v>
      </c>
      <c r="Y106" s="124">
        <v>8894</v>
      </c>
      <c r="Z106" s="124">
        <v>9250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1700</v>
      </c>
      <c r="X108" s="116">
        <v>1801</v>
      </c>
      <c r="Y108" s="116">
        <v>2062</v>
      </c>
      <c r="Z108" s="116">
        <v>1838</v>
      </c>
      <c r="AB108" s="113" t="str">
        <f>TEXT(Z108,"###,###")</f>
        <v>1,838</v>
      </c>
      <c r="AD108" s="134">
        <f>Z108/($Z$4)*100</f>
        <v>17.329813313218935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1551</v>
      </c>
      <c r="X109" s="116">
        <v>1659</v>
      </c>
      <c r="Y109" s="116">
        <v>1570</v>
      </c>
      <c r="Z109" s="116">
        <v>1560</v>
      </c>
      <c r="AB109" s="113" t="str">
        <f>TEXT(Z109,"###,###")</f>
        <v>1,560</v>
      </c>
      <c r="AD109" s="134">
        <f>Z109/($Z$4)*100</f>
        <v>14.708655478031302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1974</v>
      </c>
      <c r="X110" s="116">
        <v>1860</v>
      </c>
      <c r="Y110" s="116">
        <v>1960</v>
      </c>
      <c r="Z110" s="116">
        <v>2276</v>
      </c>
      <c r="AB110" s="113" t="str">
        <f>TEXT(Z110,"###,###")</f>
        <v>2,276</v>
      </c>
      <c r="AD110" s="134">
        <f>Z110/($Z$4)*100</f>
        <v>21.459551197435413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3127</v>
      </c>
      <c r="X111" s="116">
        <v>3257</v>
      </c>
      <c r="Y111" s="116">
        <v>3299</v>
      </c>
      <c r="Z111" s="116">
        <v>3575</v>
      </c>
      <c r="AB111" s="113" t="str">
        <f>TEXT(Z111,"###,###")</f>
        <v>3,575</v>
      </c>
      <c r="AD111" s="134">
        <f>Z111/($Z$4)*100</f>
        <v>33.707335470488403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9899</v>
      </c>
      <c r="X112" s="116">
        <v>9907</v>
      </c>
      <c r="Y112" s="116">
        <v>10399</v>
      </c>
      <c r="Z112" s="116">
        <v>10602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45.81</v>
      </c>
      <c r="W118" s="135">
        <v>46.92</v>
      </c>
      <c r="X118" s="135">
        <v>45.07</v>
      </c>
      <c r="Y118" s="135">
        <v>45.24</v>
      </c>
      <c r="Z118" s="135">
        <v>45.18</v>
      </c>
      <c r="AB118" s="113" t="str">
        <f>TEXT(Z118,"##.0")</f>
        <v>45.2</v>
      </c>
    </row>
    <row r="120" spans="19:32" x14ac:dyDescent="0.25">
      <c r="S120" s="105" t="s">
        <v>104</v>
      </c>
      <c r="T120" s="116"/>
      <c r="U120" s="116"/>
      <c r="V120" s="116">
        <v>5335</v>
      </c>
      <c r="W120" s="116">
        <v>5254</v>
      </c>
      <c r="X120" s="116">
        <v>5334</v>
      </c>
      <c r="Y120" s="116">
        <v>5542</v>
      </c>
      <c r="Z120" s="116">
        <v>5646</v>
      </c>
      <c r="AB120" s="113" t="str">
        <f>TEXT(Z120,"###,###")</f>
        <v>5,646</v>
      </c>
    </row>
    <row r="121" spans="19:32" x14ac:dyDescent="0.25">
      <c r="S121" s="105" t="s">
        <v>105</v>
      </c>
      <c r="T121" s="116"/>
      <c r="U121" s="116"/>
      <c r="V121" s="116">
        <v>936</v>
      </c>
      <c r="W121" s="116">
        <v>898</v>
      </c>
      <c r="X121" s="116">
        <v>932</v>
      </c>
      <c r="Y121" s="116">
        <v>972</v>
      </c>
      <c r="Z121" s="116">
        <v>940</v>
      </c>
      <c r="AB121" s="113" t="str">
        <f>TEXT(Z121,"###,###")</f>
        <v>940</v>
      </c>
    </row>
    <row r="122" spans="19:32" x14ac:dyDescent="0.25">
      <c r="S122" s="105" t="s">
        <v>106</v>
      </c>
      <c r="T122" s="116"/>
      <c r="U122" s="116"/>
      <c r="V122" s="116">
        <v>803</v>
      </c>
      <c r="W122" s="116">
        <v>762</v>
      </c>
      <c r="X122" s="116">
        <v>729</v>
      </c>
      <c r="Y122" s="116">
        <v>795</v>
      </c>
      <c r="Z122" s="116">
        <v>779</v>
      </c>
      <c r="AB122" s="113" t="str">
        <f>TEXT(Z122,"###,###")</f>
        <v>779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6138</v>
      </c>
      <c r="W124" s="116">
        <v>6016</v>
      </c>
      <c r="X124" s="116">
        <v>6063</v>
      </c>
      <c r="Y124" s="116">
        <v>6337</v>
      </c>
      <c r="Z124" s="116">
        <v>6425</v>
      </c>
      <c r="AB124" s="113" t="str">
        <f>TEXT(Z124,"###,###")</f>
        <v>6,425</v>
      </c>
      <c r="AD124" s="131">
        <f>Z124/$Z$7*100</f>
        <v>87.189577961731572</v>
      </c>
    </row>
    <row r="125" spans="19:32" x14ac:dyDescent="0.25">
      <c r="S125" s="105" t="s">
        <v>108</v>
      </c>
      <c r="T125" s="116"/>
      <c r="U125" s="116"/>
      <c r="V125" s="116">
        <v>1739</v>
      </c>
      <c r="W125" s="116">
        <v>1660</v>
      </c>
      <c r="X125" s="116">
        <v>1661</v>
      </c>
      <c r="Y125" s="116">
        <v>1767</v>
      </c>
      <c r="Z125" s="116">
        <v>1719</v>
      </c>
      <c r="AB125" s="113" t="str">
        <f>TEXT(Z125,"###,###")</f>
        <v>1,719</v>
      </c>
      <c r="AD125" s="131">
        <f>Z125/$Z$7*100</f>
        <v>23.327452842990908</v>
      </c>
    </row>
    <row r="127" spans="19:32" x14ac:dyDescent="0.25">
      <c r="S127" s="105" t="s">
        <v>109</v>
      </c>
      <c r="T127" s="116"/>
      <c r="U127" s="116"/>
      <c r="V127" s="116">
        <v>3673</v>
      </c>
      <c r="W127" s="116">
        <v>3584</v>
      </c>
      <c r="X127" s="116">
        <v>3631</v>
      </c>
      <c r="Y127" s="116">
        <v>3798</v>
      </c>
      <c r="Z127" s="116">
        <v>3778</v>
      </c>
      <c r="AB127" s="113" t="str">
        <f>TEXT(Z127,"###,###")</f>
        <v>3,778</v>
      </c>
      <c r="AD127" s="131">
        <f>Z127/$Z$7*100</f>
        <v>51.268828877731032</v>
      </c>
    </row>
    <row r="128" spans="19:32" x14ac:dyDescent="0.25">
      <c r="S128" s="105" t="s">
        <v>110</v>
      </c>
      <c r="T128" s="116"/>
      <c r="U128" s="116"/>
      <c r="V128" s="116">
        <v>3401</v>
      </c>
      <c r="W128" s="116">
        <v>3330</v>
      </c>
      <c r="X128" s="116">
        <v>3364</v>
      </c>
      <c r="Y128" s="116">
        <v>3512</v>
      </c>
      <c r="Z128" s="116">
        <v>3594</v>
      </c>
      <c r="AB128" s="113" t="str">
        <f>TEXT(Z128,"###,###")</f>
        <v>3,594</v>
      </c>
      <c r="AD128" s="131">
        <f>Z128/$Z$7*100</f>
        <v>48.771882209254983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8590412-5603-4C47-AAE0-3F7814BEBE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D4DA34B2-6847-40EB-94CA-A9437288635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ADDDB090-56AA-44A8-B0F1-31C4F7EEFD5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E1C04295-4E16-4068-8F36-86C3762E50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81</vt:i4>
      </vt:variant>
      <vt:variant>
        <vt:lpstr>Named Ranges</vt:lpstr>
      </vt:variant>
      <vt:variant>
        <vt:i4>79</vt:i4>
      </vt:variant>
    </vt:vector>
  </HeadingPairs>
  <TitlesOfParts>
    <vt:vector size="160" baseType="lpstr">
      <vt:lpstr>Contents</vt:lpstr>
      <vt:lpstr>Table 8.1</vt:lpstr>
      <vt:lpstr>Table 8.2</vt:lpstr>
      <vt:lpstr>Table 8.3</vt:lpstr>
      <vt:lpstr>Table 8.4</vt:lpstr>
      <vt:lpstr>Table 8.5</vt:lpstr>
      <vt:lpstr>Table 8.6</vt:lpstr>
      <vt:lpstr>Table 8.7</vt:lpstr>
      <vt:lpstr>Table 8.8</vt:lpstr>
      <vt:lpstr>Table 8.9</vt:lpstr>
      <vt:lpstr>Table 8.10</vt:lpstr>
      <vt:lpstr>Table 8.11</vt:lpstr>
      <vt:lpstr>Table 8.12</vt:lpstr>
      <vt:lpstr>Table 8.13</vt:lpstr>
      <vt:lpstr>Table 8.14</vt:lpstr>
      <vt:lpstr>Table 8.15</vt:lpstr>
      <vt:lpstr>Table 8.16</vt:lpstr>
      <vt:lpstr>Table 8.17</vt:lpstr>
      <vt:lpstr>Table 8.18</vt:lpstr>
      <vt:lpstr>Table 8.19</vt:lpstr>
      <vt:lpstr>Table 8.20</vt:lpstr>
      <vt:lpstr>Table 8.21</vt:lpstr>
      <vt:lpstr>Table 8.22</vt:lpstr>
      <vt:lpstr>Table 8.23</vt:lpstr>
      <vt:lpstr>Table 8.24</vt:lpstr>
      <vt:lpstr>Table 8.25</vt:lpstr>
      <vt:lpstr>Table 8.26</vt:lpstr>
      <vt:lpstr>Table 8.27</vt:lpstr>
      <vt:lpstr>Table 8.28</vt:lpstr>
      <vt:lpstr>Table 8.29</vt:lpstr>
      <vt:lpstr>Table 8.30</vt:lpstr>
      <vt:lpstr>Table 8.31</vt:lpstr>
      <vt:lpstr>Table 8.32</vt:lpstr>
      <vt:lpstr>Table 8.33</vt:lpstr>
      <vt:lpstr>Table 8.34</vt:lpstr>
      <vt:lpstr>Table 8.35</vt:lpstr>
      <vt:lpstr>Table 8.36</vt:lpstr>
      <vt:lpstr>Table 8.37</vt:lpstr>
      <vt:lpstr>Table 8.38</vt:lpstr>
      <vt:lpstr>Table 8.39</vt:lpstr>
      <vt:lpstr>Table 8.40</vt:lpstr>
      <vt:lpstr>Table 8.41</vt:lpstr>
      <vt:lpstr>Table 8.42</vt:lpstr>
      <vt:lpstr>Table 8.43</vt:lpstr>
      <vt:lpstr>Table 8.44</vt:lpstr>
      <vt:lpstr>Table 8.45</vt:lpstr>
      <vt:lpstr>Table 8.46</vt:lpstr>
      <vt:lpstr>Table 8.47</vt:lpstr>
      <vt:lpstr>Table 8.48</vt:lpstr>
      <vt:lpstr>Table 8.49</vt:lpstr>
      <vt:lpstr>Table 8.50</vt:lpstr>
      <vt:lpstr>Table 8.51</vt:lpstr>
      <vt:lpstr>Table 8.52</vt:lpstr>
      <vt:lpstr>Table 8.53</vt:lpstr>
      <vt:lpstr>Table 8.54</vt:lpstr>
      <vt:lpstr>Table 8.55</vt:lpstr>
      <vt:lpstr>Table 8.56</vt:lpstr>
      <vt:lpstr>Table 8.57</vt:lpstr>
      <vt:lpstr>Table 8.58</vt:lpstr>
      <vt:lpstr>Table 8.59</vt:lpstr>
      <vt:lpstr>Table 8.60</vt:lpstr>
      <vt:lpstr>Table 8.61</vt:lpstr>
      <vt:lpstr>Table 8.62</vt:lpstr>
      <vt:lpstr>Table 8.63</vt:lpstr>
      <vt:lpstr>Table 8.64</vt:lpstr>
      <vt:lpstr>Table 8.65</vt:lpstr>
      <vt:lpstr>Table 8.66</vt:lpstr>
      <vt:lpstr>Table 8.67</vt:lpstr>
      <vt:lpstr>Table 8.68</vt:lpstr>
      <vt:lpstr>Table 8.69</vt:lpstr>
      <vt:lpstr>Table 8.70</vt:lpstr>
      <vt:lpstr>Table 8.71</vt:lpstr>
      <vt:lpstr>Table 8.72</vt:lpstr>
      <vt:lpstr>Table 8.73</vt:lpstr>
      <vt:lpstr>Table 8.74</vt:lpstr>
      <vt:lpstr>Table 8.75</vt:lpstr>
      <vt:lpstr>Table 8.76</vt:lpstr>
      <vt:lpstr>Table 8.77</vt:lpstr>
      <vt:lpstr>Table 8.78</vt:lpstr>
      <vt:lpstr>Table 8.79</vt:lpstr>
      <vt:lpstr>State data for spotlight</vt:lpstr>
      <vt:lpstr>'Table 8.1'!Print_Area</vt:lpstr>
      <vt:lpstr>'Table 8.10'!Print_Area</vt:lpstr>
      <vt:lpstr>'Table 8.11'!Print_Area</vt:lpstr>
      <vt:lpstr>'Table 8.12'!Print_Area</vt:lpstr>
      <vt:lpstr>'Table 8.13'!Print_Area</vt:lpstr>
      <vt:lpstr>'Table 8.14'!Print_Area</vt:lpstr>
      <vt:lpstr>'Table 8.15'!Print_Area</vt:lpstr>
      <vt:lpstr>'Table 8.16'!Print_Area</vt:lpstr>
      <vt:lpstr>'Table 8.17'!Print_Area</vt:lpstr>
      <vt:lpstr>'Table 8.18'!Print_Area</vt:lpstr>
      <vt:lpstr>'Table 8.19'!Print_Area</vt:lpstr>
      <vt:lpstr>'Table 8.2'!Print_Area</vt:lpstr>
      <vt:lpstr>'Table 8.20'!Print_Area</vt:lpstr>
      <vt:lpstr>'Table 8.21'!Print_Area</vt:lpstr>
      <vt:lpstr>'Table 8.22'!Print_Area</vt:lpstr>
      <vt:lpstr>'Table 8.23'!Print_Area</vt:lpstr>
      <vt:lpstr>'Table 8.24'!Print_Area</vt:lpstr>
      <vt:lpstr>'Table 8.25'!Print_Area</vt:lpstr>
      <vt:lpstr>'Table 8.26'!Print_Area</vt:lpstr>
      <vt:lpstr>'Table 8.27'!Print_Area</vt:lpstr>
      <vt:lpstr>'Table 8.28'!Print_Area</vt:lpstr>
      <vt:lpstr>'Table 8.29'!Print_Area</vt:lpstr>
      <vt:lpstr>'Table 8.3'!Print_Area</vt:lpstr>
      <vt:lpstr>'Table 8.30'!Print_Area</vt:lpstr>
      <vt:lpstr>'Table 8.31'!Print_Area</vt:lpstr>
      <vt:lpstr>'Table 8.32'!Print_Area</vt:lpstr>
      <vt:lpstr>'Table 8.33'!Print_Area</vt:lpstr>
      <vt:lpstr>'Table 8.34'!Print_Area</vt:lpstr>
      <vt:lpstr>'Table 8.35'!Print_Area</vt:lpstr>
      <vt:lpstr>'Table 8.36'!Print_Area</vt:lpstr>
      <vt:lpstr>'Table 8.37'!Print_Area</vt:lpstr>
      <vt:lpstr>'Table 8.38'!Print_Area</vt:lpstr>
      <vt:lpstr>'Table 8.39'!Print_Area</vt:lpstr>
      <vt:lpstr>'Table 8.4'!Print_Area</vt:lpstr>
      <vt:lpstr>'Table 8.40'!Print_Area</vt:lpstr>
      <vt:lpstr>'Table 8.41'!Print_Area</vt:lpstr>
      <vt:lpstr>'Table 8.42'!Print_Area</vt:lpstr>
      <vt:lpstr>'Table 8.43'!Print_Area</vt:lpstr>
      <vt:lpstr>'Table 8.44'!Print_Area</vt:lpstr>
      <vt:lpstr>'Table 8.45'!Print_Area</vt:lpstr>
      <vt:lpstr>'Table 8.46'!Print_Area</vt:lpstr>
      <vt:lpstr>'Table 8.47'!Print_Area</vt:lpstr>
      <vt:lpstr>'Table 8.48'!Print_Area</vt:lpstr>
      <vt:lpstr>'Table 8.49'!Print_Area</vt:lpstr>
      <vt:lpstr>'Table 8.5'!Print_Area</vt:lpstr>
      <vt:lpstr>'Table 8.50'!Print_Area</vt:lpstr>
      <vt:lpstr>'Table 8.51'!Print_Area</vt:lpstr>
      <vt:lpstr>'Table 8.52'!Print_Area</vt:lpstr>
      <vt:lpstr>'Table 8.53'!Print_Area</vt:lpstr>
      <vt:lpstr>'Table 8.54'!Print_Area</vt:lpstr>
      <vt:lpstr>'Table 8.55'!Print_Area</vt:lpstr>
      <vt:lpstr>'Table 8.56'!Print_Area</vt:lpstr>
      <vt:lpstr>'Table 8.57'!Print_Area</vt:lpstr>
      <vt:lpstr>'Table 8.58'!Print_Area</vt:lpstr>
      <vt:lpstr>'Table 8.59'!Print_Area</vt:lpstr>
      <vt:lpstr>'Table 8.6'!Print_Area</vt:lpstr>
      <vt:lpstr>'Table 8.60'!Print_Area</vt:lpstr>
      <vt:lpstr>'Table 8.61'!Print_Area</vt:lpstr>
      <vt:lpstr>'Table 8.62'!Print_Area</vt:lpstr>
      <vt:lpstr>'Table 8.63'!Print_Area</vt:lpstr>
      <vt:lpstr>'Table 8.64'!Print_Area</vt:lpstr>
      <vt:lpstr>'Table 8.65'!Print_Area</vt:lpstr>
      <vt:lpstr>'Table 8.66'!Print_Area</vt:lpstr>
      <vt:lpstr>'Table 8.67'!Print_Area</vt:lpstr>
      <vt:lpstr>'Table 8.68'!Print_Area</vt:lpstr>
      <vt:lpstr>'Table 8.69'!Print_Area</vt:lpstr>
      <vt:lpstr>'Table 8.7'!Print_Area</vt:lpstr>
      <vt:lpstr>'Table 8.70'!Print_Area</vt:lpstr>
      <vt:lpstr>'Table 8.71'!Print_Area</vt:lpstr>
      <vt:lpstr>'Table 8.72'!Print_Area</vt:lpstr>
      <vt:lpstr>'Table 8.73'!Print_Area</vt:lpstr>
      <vt:lpstr>'Table 8.74'!Print_Area</vt:lpstr>
      <vt:lpstr>'Table 8.75'!Print_Area</vt:lpstr>
      <vt:lpstr>'Table 8.76'!Print_Area</vt:lpstr>
      <vt:lpstr>'Table 8.77'!Print_Area</vt:lpstr>
      <vt:lpstr>'Table 8.78'!Print_Area</vt:lpstr>
      <vt:lpstr>'Table 8.79'!Print_Area</vt:lpstr>
      <vt:lpstr>'Table 8.8'!Print_Area</vt:lpstr>
      <vt:lpstr>'Table 8.9'!Print_Area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Wade1</dc:creator>
  <cp:lastModifiedBy>Son Chu</cp:lastModifiedBy>
  <cp:lastPrinted>2021-10-22T04:38:55Z</cp:lastPrinted>
  <dcterms:created xsi:type="dcterms:W3CDTF">2019-07-02T01:38:47Z</dcterms:created>
  <dcterms:modified xsi:type="dcterms:W3CDTF">2021-10-22T04:39:16Z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2021-05-19T23:35:57Z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dd829078-7429-43a0-921f-a67a55718a78</vt:lpwstr>
  </property>
  <property fmtid="{D5CDD505-2E9C-101B-9397-08002B2CF9AE}" pid="8" name="MSIP_Label_c8e5a7ee-c283-40b0-98eb-fa437df4c031_ContentBits">
    <vt:lpwstr>0</vt:lpwstr>
  </property>
</Properties>
</file>